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Лист1!$A$7:$U$59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G56" i="1"/>
  <c r="H56" i="1"/>
  <c r="I56" i="1"/>
  <c r="J56" i="1"/>
  <c r="K56" i="1"/>
  <c r="L56" i="1"/>
  <c r="M56" i="1"/>
  <c r="N56" i="1"/>
  <c r="P56" i="1"/>
  <c r="Q56" i="1"/>
  <c r="R56" i="1"/>
  <c r="F56" i="1"/>
  <c r="G49" i="1" l="1"/>
  <c r="H49" i="1"/>
  <c r="I49" i="1"/>
  <c r="K49" i="1"/>
  <c r="L49" i="1"/>
  <c r="M49" i="1"/>
  <c r="G55" i="1"/>
  <c r="H55" i="1"/>
  <c r="I55" i="1"/>
  <c r="K55" i="1"/>
  <c r="L55" i="1"/>
  <c r="M55" i="1"/>
  <c r="K40" i="1"/>
  <c r="L40" i="1"/>
  <c r="M40" i="1"/>
  <c r="G40" i="1"/>
  <c r="H40" i="1"/>
  <c r="I40" i="1"/>
  <c r="R15" i="1" l="1"/>
  <c r="Q15" i="1"/>
  <c r="P15" i="1"/>
  <c r="R16" i="1"/>
  <c r="Q16" i="1"/>
  <c r="P16" i="1"/>
  <c r="R18" i="1"/>
  <c r="Q18" i="1"/>
  <c r="P18" i="1"/>
  <c r="R17" i="1"/>
  <c r="Q17" i="1"/>
  <c r="P17" i="1"/>
  <c r="P48" i="1" l="1"/>
  <c r="Q48" i="1"/>
  <c r="R48" i="1"/>
  <c r="R47" i="1" l="1"/>
  <c r="Q47" i="1"/>
  <c r="P47" i="1"/>
  <c r="P34" i="1" l="1"/>
  <c r="P54" i="1"/>
  <c r="Q54" i="1"/>
  <c r="R54" i="1"/>
  <c r="R53" i="1"/>
  <c r="Q53" i="1"/>
  <c r="P53" i="1"/>
  <c r="R32" i="1" l="1"/>
  <c r="Q32" i="1"/>
  <c r="P32" i="1"/>
  <c r="R31" i="1"/>
  <c r="Q31" i="1"/>
  <c r="P31" i="1"/>
  <c r="N33" i="1" l="1"/>
  <c r="N39" i="1"/>
  <c r="N38" i="1"/>
  <c r="N37" i="1"/>
  <c r="N36" i="1"/>
  <c r="N35" i="1"/>
  <c r="N48" i="1"/>
  <c r="N47" i="1"/>
  <c r="N34" i="1"/>
  <c r="N54" i="1"/>
  <c r="N53" i="1"/>
  <c r="N32" i="1"/>
  <c r="N31" i="1"/>
  <c r="J33" i="1"/>
  <c r="J39" i="1"/>
  <c r="J38" i="1"/>
  <c r="J37" i="1"/>
  <c r="J36" i="1"/>
  <c r="J35" i="1"/>
  <c r="J48" i="1"/>
  <c r="J47" i="1"/>
  <c r="J34" i="1"/>
  <c r="J54" i="1"/>
  <c r="J53" i="1"/>
  <c r="J32" i="1"/>
  <c r="J31" i="1"/>
  <c r="F33" i="1"/>
  <c r="F39" i="1"/>
  <c r="F38" i="1"/>
  <c r="F37" i="1"/>
  <c r="F36" i="1"/>
  <c r="F35" i="1"/>
  <c r="F48" i="1"/>
  <c r="F47" i="1"/>
  <c r="F34" i="1"/>
  <c r="F54" i="1"/>
  <c r="F53" i="1"/>
  <c r="F32" i="1"/>
  <c r="F31" i="1"/>
  <c r="O53" i="1" l="1"/>
  <c r="O34" i="1"/>
  <c r="O37" i="1"/>
  <c r="O32" i="1"/>
  <c r="O47" i="1"/>
  <c r="O54" i="1"/>
  <c r="O48" i="1"/>
  <c r="O38" i="1"/>
  <c r="O35" i="1"/>
  <c r="O39" i="1"/>
  <c r="O31" i="1"/>
  <c r="O36" i="1"/>
  <c r="O33" i="1"/>
  <c r="F30" i="1" l="1"/>
  <c r="R30" i="1"/>
  <c r="Q30" i="1"/>
  <c r="P30" i="1"/>
  <c r="J30" i="1"/>
  <c r="N30" i="1" l="1"/>
  <c r="O30" i="1" s="1"/>
  <c r="R46" i="1" l="1"/>
  <c r="Q46" i="1"/>
  <c r="P46" i="1"/>
  <c r="J46" i="1"/>
  <c r="F46" i="1"/>
  <c r="R45" i="1"/>
  <c r="Q45" i="1"/>
  <c r="P45" i="1"/>
  <c r="J45" i="1"/>
  <c r="F45" i="1"/>
  <c r="R44" i="1"/>
  <c r="Q44" i="1"/>
  <c r="P44" i="1"/>
  <c r="J44" i="1"/>
  <c r="F44" i="1"/>
  <c r="R43" i="1"/>
  <c r="Q43" i="1"/>
  <c r="P43" i="1"/>
  <c r="J43" i="1"/>
  <c r="F43" i="1"/>
  <c r="R42" i="1"/>
  <c r="Q42" i="1"/>
  <c r="P42" i="1"/>
  <c r="J42" i="1"/>
  <c r="F42" i="1"/>
  <c r="F49" i="1" l="1"/>
  <c r="R49" i="1"/>
  <c r="J49" i="1"/>
  <c r="P49" i="1"/>
  <c r="Q49" i="1"/>
  <c r="N42" i="1"/>
  <c r="N46" i="1"/>
  <c r="O46" i="1" s="1"/>
  <c r="N44" i="1"/>
  <c r="O44" i="1" s="1"/>
  <c r="N45" i="1"/>
  <c r="O45" i="1" s="1"/>
  <c r="N43" i="1"/>
  <c r="O43" i="1" s="1"/>
  <c r="N27" i="1"/>
  <c r="J27" i="1"/>
  <c r="F27" i="1"/>
  <c r="N26" i="1"/>
  <c r="J26" i="1"/>
  <c r="F26" i="1"/>
  <c r="N25" i="1"/>
  <c r="J25" i="1"/>
  <c r="F25" i="1"/>
  <c r="N24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O14" i="1" l="1"/>
  <c r="O18" i="1"/>
  <c r="O22" i="1"/>
  <c r="O26" i="1"/>
  <c r="O42" i="1"/>
  <c r="N49" i="1"/>
  <c r="O49" i="1" s="1"/>
  <c r="O17" i="1"/>
  <c r="O21" i="1"/>
  <c r="O25" i="1"/>
  <c r="O16" i="1"/>
  <c r="O20" i="1"/>
  <c r="O24" i="1"/>
  <c r="O15" i="1"/>
  <c r="O19" i="1"/>
  <c r="O23" i="1"/>
  <c r="O27" i="1"/>
  <c r="F11" i="1"/>
  <c r="J11" i="1"/>
  <c r="F12" i="1" l="1"/>
  <c r="F13" i="1"/>
  <c r="J13" i="1"/>
  <c r="N13" i="1"/>
  <c r="O13" i="1" s="1"/>
  <c r="N12" i="1"/>
  <c r="J12" i="1"/>
  <c r="O12" i="1" l="1"/>
  <c r="P10" i="1"/>
  <c r="Q10" i="1"/>
  <c r="R10" i="1"/>
  <c r="P51" i="1"/>
  <c r="Q51" i="1"/>
  <c r="Q55" i="1" s="1"/>
  <c r="R51" i="1"/>
  <c r="P52" i="1"/>
  <c r="Q52" i="1"/>
  <c r="R52" i="1"/>
  <c r="P29" i="1"/>
  <c r="Q29" i="1"/>
  <c r="R29" i="1"/>
  <c r="F28" i="1"/>
  <c r="J28" i="1"/>
  <c r="F10" i="1"/>
  <c r="J10" i="1"/>
  <c r="F51" i="1"/>
  <c r="J51" i="1"/>
  <c r="F52" i="1"/>
  <c r="J52" i="1"/>
  <c r="F29" i="1"/>
  <c r="J29" i="1"/>
  <c r="P40" i="1" l="1"/>
  <c r="J55" i="1"/>
  <c r="J40" i="1"/>
  <c r="F40" i="1"/>
  <c r="R55" i="1"/>
  <c r="F55" i="1"/>
  <c r="P55" i="1"/>
  <c r="Q40" i="1"/>
  <c r="N52" i="1"/>
  <c r="O52" i="1" s="1"/>
  <c r="N51" i="1"/>
  <c r="N29" i="1"/>
  <c r="O29" i="1" s="1"/>
  <c r="N10" i="1"/>
  <c r="N28" i="1"/>
  <c r="O28" i="1" s="1"/>
  <c r="R11" i="1"/>
  <c r="N11" i="1" s="1"/>
  <c r="O11" i="1" s="1"/>
  <c r="R40" i="1" l="1"/>
  <c r="O10" i="1"/>
  <c r="N40" i="1"/>
  <c r="O51" i="1"/>
  <c r="N55" i="1"/>
  <c r="O55" i="1" s="1"/>
  <c r="O40" i="1" l="1"/>
</calcChain>
</file>

<file path=xl/sharedStrings.xml><?xml version="1.0" encoding="utf-8"?>
<sst xmlns="http://schemas.openxmlformats.org/spreadsheetml/2006/main" count="147" uniqueCount="110">
  <si>
    <t>№ п/п</t>
  </si>
  <si>
    <t xml:space="preserve">Наименование статьи расходов </t>
  </si>
  <si>
    <t>КБК                                             (пример 050 0106 02.0.01.20980 240)</t>
  </si>
  <si>
    <t>всего</t>
  </si>
  <si>
    <t>в том числе:</t>
  </si>
  <si>
    <t>2023 год</t>
  </si>
  <si>
    <t>2024 год</t>
  </si>
  <si>
    <t>2025 год</t>
  </si>
  <si>
    <t>Администрация города (МКУ "ЕДДС г.Сургута"</t>
  </si>
  <si>
    <t>040 0309 16.0.01.00590 240</t>
  </si>
  <si>
    <t>Подбор трупов животных и утилизация (кремация) биологических отходов</t>
  </si>
  <si>
    <t>Администрация города 
(МКУ "ДДТиЖКК")</t>
  </si>
  <si>
    <t>Реализация переданного государственного полномочия по организации мероприятий при осуществлении деятельности по обращению с животными без владельцев</t>
  </si>
  <si>
    <t>Наименование ГРБС/ПБС</t>
  </si>
  <si>
    <t>040 0503 13.3.02.20980 240</t>
  </si>
  <si>
    <t>Бюджетные ассигнования по проекту бюджета</t>
  </si>
  <si>
    <t xml:space="preserve">  Не обеспечено финансированием - потребность в дополнительных бюджетных ассигнованиях</t>
  </si>
  <si>
    <t xml:space="preserve">Расчетная потребность </t>
  </si>
  <si>
    <t>ДИЗО</t>
  </si>
  <si>
    <t>070 0113 09.0.02.20980 240</t>
  </si>
  <si>
    <t xml:space="preserve"> 070 0501 38.2.02.S2930 410 </t>
  </si>
  <si>
    <t xml:space="preserve">070 0501 38.2.02.82930 410 </t>
  </si>
  <si>
    <t>070 0501 38.2.02.S2900 410</t>
  </si>
  <si>
    <t xml:space="preserve">070 0501 38.2.02.82900 410 </t>
  </si>
  <si>
    <t>070 0501 38.2.02.20980 410</t>
  </si>
  <si>
    <t>070 0501 38.2.02.20980 240</t>
  </si>
  <si>
    <t>ДИЗО                 (МКУ "КГХ")</t>
  </si>
  <si>
    <t>070 0503 38.2.02.20980 240</t>
  </si>
  <si>
    <t>070 0505 09.0.01.20980 240</t>
  </si>
  <si>
    <t>070 0503 09.0.02.20980 240</t>
  </si>
  <si>
    <t>070 0501 09.0.02.20980 240</t>
  </si>
  <si>
    <t>Оказание услуг по охране муниципального имущества                    (5 объектов)</t>
  </si>
  <si>
    <t xml:space="preserve">Расходы на приобретение жилых помещений для обеспечения граждан жильем (расходы в рамках подпрограммы "Создание условий для обеспечения жилыми помещениями граждан"…) </t>
  </si>
  <si>
    <t>Расходы на выплату выкупных цен за изымаемые жилые помещения в рамках подпрограммы "Комплексное развитие территорий" государственной программы "Развитие жилищной сферы"</t>
  </si>
  <si>
    <t xml:space="preserve">Расходы на выплату выкупной цены за изымаемое жилое помещение собственникам жилых помещений (расходы в рамках муниципальной программы) </t>
  </si>
  <si>
    <t xml:space="preserve">Оценка рыночной стоимости недвижимого имущества, подлежащего изъятию для муниципальных нужд </t>
  </si>
  <si>
    <t xml:space="preserve">Взносы на капитальный ремонт многоквартирных домов в части муниципальной собственности </t>
  </si>
  <si>
    <t xml:space="preserve">Снос домов, подлежащих выводу из эксплуатации с последующим демонтажем строительных конструкций, в связи с переселением из них граждан </t>
  </si>
  <si>
    <t xml:space="preserve">Изготовление актов обследования, подтверждающих прекращение существования объектов недвижимости </t>
  </si>
  <si>
    <t>Оказание услуг по содержанию и ремонту оборудования детских игровых и спортивных площадок (9 площадок)</t>
  </si>
  <si>
    <t>Содержание муниципальных жилых и нежилых помещений - коммунальные услуги</t>
  </si>
  <si>
    <t>Содержание муниципальных жилых и нежилых помещений - электроэнергия по объекту "Административное здание, г. Сургут, квартал 6 по пр. Ленина"</t>
  </si>
  <si>
    <t xml:space="preserve">Услуги по содержанию и текущему ремонту жилых помещений </t>
  </si>
  <si>
    <t>Услуги по проведению социологических исследований</t>
  </si>
  <si>
    <t>Администрация города                        МКУ "Наш город"</t>
  </si>
  <si>
    <t>Администрация города (ДГХ)                        МКУ "ДДТиЖКК"</t>
  </si>
  <si>
    <t>Содержание водопропускных канав</t>
  </si>
  <si>
    <t>040 0310 16.0.03.20980 240</t>
  </si>
  <si>
    <t>Расходы муниципальных образовательных учреждений на содержание имущества (всего по дошкольному образованию в рамках подпрограммы "Дошкольное образование")</t>
  </si>
  <si>
    <t>Департамент образования</t>
  </si>
  <si>
    <t>043 0701 3.1.01.20980 241</t>
  </si>
  <si>
    <t>Расходы муниципальных образовательных учреждений на содержание имущества (всего по общему образованию в рамках подпрограммы "Дошкольное образование")</t>
  </si>
  <si>
    <t>043 0702 3.1.01.20980 241</t>
  </si>
  <si>
    <t>Расходы муниципальных образовательных учреждений на содержание имущества (всего в рамках подпрограммы "Общее и дополнительное образование")</t>
  </si>
  <si>
    <t>043 0702 03.2.01.20980 241</t>
  </si>
  <si>
    <t>Расходы муниципальных образовательных учреждений на содержание имущества (всего в рамках подпрограммы "Дополнительное образование")</t>
  </si>
  <si>
    <t>043 0702 03.3.01.20980 241</t>
  </si>
  <si>
    <t>Расходы МАУ "Информационно-методический центр" на содержание имущества</t>
  </si>
  <si>
    <t>043 0709 03.0.01.20980 241</t>
  </si>
  <si>
    <t>Субсидии немуниципальным (коммерческим, некоммерческим) организациям на финансовое обеспечение (возмещение) затрат в связи с оказанием услуг, выполнением работ в сфере культуры</t>
  </si>
  <si>
    <t>040.0801.0440420805.633</t>
  </si>
  <si>
    <t>040.0801.0440420805.813</t>
  </si>
  <si>
    <t>Администрация города (департамент культуры и молодежной политики)</t>
  </si>
  <si>
    <t>Администрация города   (ДГХ)   МКУ "Ритуал"</t>
  </si>
  <si>
    <t>Администрация города  (ДГХ)                      МКУ "ДДТиЖКК"</t>
  </si>
  <si>
    <t>040 0113 15.0.01.00590 240</t>
  </si>
  <si>
    <t>040 0113 31.1.06.20980 244</t>
  </si>
  <si>
    <t>Организация установки и обслуживания временных мобильных туалетов  при проведении мероприятий</t>
  </si>
  <si>
    <t>040 0503 04.0.03.20980 240</t>
  </si>
  <si>
    <t>040 0503 05.1.01.20980 240</t>
  </si>
  <si>
    <t>040 0503 06.0.03.20980 240</t>
  </si>
  <si>
    <t>Администрация города   (ДГХ)   МКУ "ДДТиЖКК"</t>
  </si>
  <si>
    <t xml:space="preserve">Предоставление субсидий  немуниципальным (коммерческим, некоммерческим) организациям на финансовое обеспечение затрат в связи с выполнением работ, оказанием услуг в сфере физической культуры и спорта </t>
  </si>
  <si>
    <t>040 1101 05.1.07.20806 630</t>
  </si>
  <si>
    <t>некоммерческие организации</t>
  </si>
  <si>
    <t>коммерческие организации</t>
  </si>
  <si>
    <t>040 1101 05.1.07.20806 810</t>
  </si>
  <si>
    <t>Администрация Сургута</t>
  </si>
  <si>
    <t>Расходы на выплаты при сокращении штатной численности</t>
  </si>
  <si>
    <t>040 0113 40.0.00.02040 320</t>
  </si>
  <si>
    <t>Расходы на материально-техническое оснащение и обеспечение спортивной экипировкой и инвентарем всоответствии с этапом спортивной подготовки для занимающихся по виду спорта "хоккей"</t>
  </si>
  <si>
    <t>040 1101 05.2.04.00000</t>
  </si>
  <si>
    <t>Администрация города (МАУ "Ледовый дворец спорта")</t>
  </si>
  <si>
    <t>Администрация города (учреждения культуры)</t>
  </si>
  <si>
    <t>040 0000 04.0.00.00000</t>
  </si>
  <si>
    <t>Обеспечение комплексного содержания автомобильных дорог, искусственных сооружений в соответствии с требованиями к эксплуатационному состоянию, допустимому по условиям обеспечения безопасности дорожного движения</t>
  </si>
  <si>
    <t>Субсидия на содержание, ремонт и капитальный ремонт линий уличного освещения</t>
  </si>
  <si>
    <t>Организация обеспечения населения услугами по перевозке пассажиров транспортом общего пользования</t>
  </si>
  <si>
    <t>Зимнее содержание проездов к жилым домам, расположенным в поселках города</t>
  </si>
  <si>
    <t>Летнее содержание проездов к жилым строениям в поселках города</t>
  </si>
  <si>
    <t>Оказание услуг по обслуживанию модульных туалетов</t>
  </si>
  <si>
    <t>Администрация города   (ДГХ)   МКУ "ЛПХ"</t>
  </si>
  <si>
    <t>040 04 08 11.2.01.20980 240</t>
  </si>
  <si>
    <t>040 04 09 11.1.03.20980 240</t>
  </si>
  <si>
    <t>040 04 09 11.1.03.20808 813</t>
  </si>
  <si>
    <t>040 05 03 13.1.03.20980 240</t>
  </si>
  <si>
    <t>040 05 03 13.1.01.20980 240</t>
  </si>
  <si>
    <t>Передача данных (VPN каналы, службы 01, 02, 03, 112)</t>
  </si>
  <si>
    <t>040 0405 13.3.01.G4200 240</t>
  </si>
  <si>
    <t>сумма</t>
  </si>
  <si>
    <t>% от общей потребности</t>
  </si>
  <si>
    <t>ИТОГО</t>
  </si>
  <si>
    <t>Оказание услуг для населения, выполнение фунций органами местного самоуправления</t>
  </si>
  <si>
    <t>Оказание услуг, выполнение работ муниципальными учреждениями</t>
  </si>
  <si>
    <t>Транспортировка тел умерших (имевших/не имевших родственников) и соправождение лиц</t>
  </si>
  <si>
    <t>ВСЕГО</t>
  </si>
  <si>
    <t>Субсидии на финансовое обеспечение выполнения муниципального задания (на заработную плату на 2 месяца)</t>
  </si>
  <si>
    <t xml:space="preserve">Информация о необеспеченной бюджетными ассигнованиями потребности органов местного самоуправления и муниципальных учреждений города Сургута на 2023-2025 годы </t>
  </si>
  <si>
    <t>Оказание услуг, выполнение работ коммерческими и некоммерческими органзациями (за исключением муниципальных учреждений)</t>
  </si>
  <si>
    <t>14 = 13 /9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</si>
</sst>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164" fontId="9" fillId="2" borderId="0" xfId="1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7"/>
  <sheetViews>
    <sheetView tabSelected="1" topLeftCell="B4" zoomScale="90" zoomScaleNormal="90" workbookViewId="0">
      <pane xSplit="3" ySplit="5" topLeftCell="K9" activePane="bottomRight" state="frozen"/>
      <selection activeCell="B4" sqref="B4"/>
      <selection pane="topRight" activeCell="E4" sqref="E4"/>
      <selection pane="bottomLeft" activeCell="B9" sqref="B9"/>
      <selection pane="bottomRight" activeCell="C56" sqref="C56"/>
    </sheetView>
  </sheetViews>
  <sheetFormatPr defaultColWidth="9.140625" defaultRowHeight="15" x14ac:dyDescent="0.25"/>
  <cols>
    <col min="1" max="1" width="9.140625" style="2"/>
    <col min="2" max="2" width="8.140625" style="8" customWidth="1"/>
    <col min="3" max="3" width="32.140625" style="8" customWidth="1"/>
    <col min="4" max="4" width="18.85546875" style="12" customWidth="1"/>
    <col min="5" max="5" width="27.85546875" style="8" customWidth="1"/>
    <col min="6" max="6" width="28.140625" style="8" customWidth="1"/>
    <col min="7" max="7" width="26.140625" style="8" customWidth="1"/>
    <col min="8" max="8" width="27.140625" style="8" customWidth="1"/>
    <col min="9" max="9" width="29" style="8" customWidth="1"/>
    <col min="10" max="10" width="28" style="8" customWidth="1"/>
    <col min="11" max="11" width="26.42578125" style="8" customWidth="1"/>
    <col min="12" max="12" width="26.85546875" style="8" customWidth="1"/>
    <col min="13" max="13" width="26.7109375" style="8" customWidth="1"/>
    <col min="14" max="14" width="27.42578125" style="8" customWidth="1"/>
    <col min="15" max="15" width="18.5703125" style="8" customWidth="1"/>
    <col min="16" max="16" width="26.28515625" style="8" customWidth="1"/>
    <col min="17" max="17" width="26.140625" style="8" customWidth="1"/>
    <col min="18" max="18" width="27.5703125" style="8" customWidth="1"/>
    <col min="19" max="16384" width="9.140625" style="2"/>
  </cols>
  <sheetData>
    <row r="4" spans="2:18" ht="52.5" customHeight="1" x14ac:dyDescent="0.25">
      <c r="B4" s="49" t="s">
        <v>107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2:18" ht="75" customHeight="1" x14ac:dyDescent="0.25">
      <c r="B5" s="40" t="s">
        <v>0</v>
      </c>
      <c r="C5" s="40" t="s">
        <v>1</v>
      </c>
      <c r="D5" s="40" t="s">
        <v>13</v>
      </c>
      <c r="E5" s="40" t="s">
        <v>2</v>
      </c>
      <c r="F5" s="40" t="s">
        <v>15</v>
      </c>
      <c r="G5" s="40"/>
      <c r="H5" s="40"/>
      <c r="I5" s="40"/>
      <c r="J5" s="40" t="s">
        <v>17</v>
      </c>
      <c r="K5" s="40"/>
      <c r="L5" s="40"/>
      <c r="M5" s="40"/>
      <c r="N5" s="40" t="s">
        <v>16</v>
      </c>
      <c r="O5" s="40"/>
      <c r="P5" s="40"/>
      <c r="Q5" s="40"/>
      <c r="R5" s="40"/>
    </row>
    <row r="6" spans="2:18" x14ac:dyDescent="0.25">
      <c r="B6" s="40"/>
      <c r="C6" s="40"/>
      <c r="D6" s="40"/>
      <c r="E6" s="40"/>
      <c r="F6" s="40" t="s">
        <v>3</v>
      </c>
      <c r="G6" s="40" t="s">
        <v>4</v>
      </c>
      <c r="H6" s="40"/>
      <c r="I6" s="40"/>
      <c r="J6" s="40" t="s">
        <v>3</v>
      </c>
      <c r="K6" s="40" t="s">
        <v>4</v>
      </c>
      <c r="L6" s="40"/>
      <c r="M6" s="40"/>
      <c r="N6" s="44" t="s">
        <v>3</v>
      </c>
      <c r="O6" s="45"/>
      <c r="P6" s="40" t="s">
        <v>4</v>
      </c>
      <c r="Q6" s="40"/>
      <c r="R6" s="40"/>
    </row>
    <row r="7" spans="2:18" ht="30" x14ac:dyDescent="0.25">
      <c r="B7" s="40"/>
      <c r="C7" s="40"/>
      <c r="D7" s="40"/>
      <c r="E7" s="40"/>
      <c r="F7" s="40"/>
      <c r="G7" s="6" t="s">
        <v>5</v>
      </c>
      <c r="H7" s="6" t="s">
        <v>6</v>
      </c>
      <c r="I7" s="6" t="s">
        <v>7</v>
      </c>
      <c r="J7" s="40"/>
      <c r="K7" s="6" t="s">
        <v>5</v>
      </c>
      <c r="L7" s="6" t="s">
        <v>6</v>
      </c>
      <c r="M7" s="6" t="s">
        <v>7</v>
      </c>
      <c r="N7" s="30" t="s">
        <v>99</v>
      </c>
      <c r="O7" s="30" t="s">
        <v>100</v>
      </c>
      <c r="P7" s="6" t="s">
        <v>5</v>
      </c>
      <c r="Q7" s="6" t="s">
        <v>6</v>
      </c>
      <c r="R7" s="6" t="s">
        <v>7</v>
      </c>
    </row>
    <row r="8" spans="2:18" x14ac:dyDescent="0.25"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 t="s">
        <v>109</v>
      </c>
      <c r="P8" s="13">
        <v>15</v>
      </c>
      <c r="Q8" s="13">
        <v>16</v>
      </c>
      <c r="R8" s="13">
        <v>17</v>
      </c>
    </row>
    <row r="9" spans="2:18" ht="31.5" customHeight="1" x14ac:dyDescent="0.25">
      <c r="B9" s="46" t="s">
        <v>102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2:18" ht="45" x14ac:dyDescent="0.25">
      <c r="B10" s="1">
        <v>1</v>
      </c>
      <c r="C10" s="14" t="s">
        <v>46</v>
      </c>
      <c r="D10" s="6" t="s">
        <v>45</v>
      </c>
      <c r="E10" s="1" t="s">
        <v>47</v>
      </c>
      <c r="F10" s="7">
        <f>SUM(G10:I10)</f>
        <v>9060570.0299999993</v>
      </c>
      <c r="G10" s="7">
        <v>3020190.01</v>
      </c>
      <c r="H10" s="7">
        <v>3020190.01</v>
      </c>
      <c r="I10" s="7">
        <v>3020190.01</v>
      </c>
      <c r="J10" s="7">
        <f>SUM(K10:M10)</f>
        <v>15318278.100000001</v>
      </c>
      <c r="K10" s="7">
        <v>5106092.7</v>
      </c>
      <c r="L10" s="7">
        <v>5106092.7</v>
      </c>
      <c r="M10" s="7">
        <v>5106092.7</v>
      </c>
      <c r="N10" s="7">
        <f>SUM(P10:R10)</f>
        <v>6257708.0700000012</v>
      </c>
      <c r="O10" s="31">
        <f>N10/J10</f>
        <v>0.40851249919532406</v>
      </c>
      <c r="P10" s="7">
        <f>K10-G10</f>
        <v>2085902.6900000004</v>
      </c>
      <c r="Q10" s="7">
        <f>L10-H10</f>
        <v>2085902.6900000004</v>
      </c>
      <c r="R10" s="7">
        <f>M10-I10</f>
        <v>2085902.6900000004</v>
      </c>
    </row>
    <row r="11" spans="2:18" ht="45" x14ac:dyDescent="0.25">
      <c r="B11" s="1">
        <v>2</v>
      </c>
      <c r="C11" s="5" t="s">
        <v>97</v>
      </c>
      <c r="D11" s="6" t="s">
        <v>8</v>
      </c>
      <c r="E11" s="1" t="s">
        <v>9</v>
      </c>
      <c r="F11" s="7">
        <f>G11+H11+I11</f>
        <v>10421958.74</v>
      </c>
      <c r="G11" s="7">
        <v>4461334.49</v>
      </c>
      <c r="H11" s="7">
        <v>3109030.98</v>
      </c>
      <c r="I11" s="7">
        <v>2851593.27</v>
      </c>
      <c r="J11" s="7">
        <f>K11+L11+M11</f>
        <v>13673544.74</v>
      </c>
      <c r="K11" s="7">
        <v>4796184.0999999996</v>
      </c>
      <c r="L11" s="7">
        <v>4295138.88</v>
      </c>
      <c r="M11" s="7">
        <v>4582221.76</v>
      </c>
      <c r="N11" s="7">
        <f>P11+Q11+R11</f>
        <v>3251586</v>
      </c>
      <c r="O11" s="31">
        <f t="shared" ref="O11:O48" si="0">N11/J11</f>
        <v>0.23780124772532099</v>
      </c>
      <c r="P11" s="7">
        <v>334849.61</v>
      </c>
      <c r="Q11" s="7">
        <v>1186107.8999999999</v>
      </c>
      <c r="R11" s="7">
        <f>1443545.61+287082.88</f>
        <v>1730628.4900000002</v>
      </c>
    </row>
    <row r="12" spans="2:18" ht="60" x14ac:dyDescent="0.25">
      <c r="B12" s="1">
        <v>3</v>
      </c>
      <c r="C12" s="5" t="s">
        <v>10</v>
      </c>
      <c r="D12" s="6" t="s">
        <v>11</v>
      </c>
      <c r="E12" s="1" t="s">
        <v>14</v>
      </c>
      <c r="F12" s="7">
        <f>SUM(G12:I12)</f>
        <v>368819.22000000003</v>
      </c>
      <c r="G12" s="7">
        <v>122939.74</v>
      </c>
      <c r="H12" s="7">
        <v>122939.74</v>
      </c>
      <c r="I12" s="7">
        <v>122939.74</v>
      </c>
      <c r="J12" s="7">
        <f>SUM(K12:M12)</f>
        <v>985598.46</v>
      </c>
      <c r="K12" s="7">
        <v>328532.82</v>
      </c>
      <c r="L12" s="7">
        <v>328532.82</v>
      </c>
      <c r="M12" s="7">
        <v>328532.82</v>
      </c>
      <c r="N12" s="7">
        <f>SUM(P12:R12)</f>
        <v>616779.24</v>
      </c>
      <c r="O12" s="31">
        <f t="shared" si="0"/>
        <v>0.6257916027993794</v>
      </c>
      <c r="P12" s="7">
        <v>205593.08</v>
      </c>
      <c r="Q12" s="7">
        <v>205593.08</v>
      </c>
      <c r="R12" s="7">
        <v>205593.08</v>
      </c>
    </row>
    <row r="13" spans="2:18" ht="90" x14ac:dyDescent="0.25">
      <c r="B13" s="1">
        <v>4</v>
      </c>
      <c r="C13" s="5" t="s">
        <v>12</v>
      </c>
      <c r="D13" s="6" t="s">
        <v>11</v>
      </c>
      <c r="E13" s="15" t="s">
        <v>98</v>
      </c>
      <c r="F13" s="7">
        <f>SUM(G13:I13)</f>
        <v>80739719.890000001</v>
      </c>
      <c r="G13" s="7">
        <v>27584128.949999999</v>
      </c>
      <c r="H13" s="7">
        <v>26577795.469999999</v>
      </c>
      <c r="I13" s="7">
        <v>26577795.469999999</v>
      </c>
      <c r="J13" s="7">
        <f t="shared" ref="J13" si="1">SUM(K13:M13)</f>
        <v>266773202.88</v>
      </c>
      <c r="K13" s="7">
        <v>76737365.079999998</v>
      </c>
      <c r="L13" s="7">
        <v>90255014.319999993</v>
      </c>
      <c r="M13" s="7">
        <v>99780823.480000004</v>
      </c>
      <c r="N13" s="7">
        <f>SUM(P13:R13)</f>
        <v>186033482.99000001</v>
      </c>
      <c r="O13" s="31">
        <f t="shared" si="0"/>
        <v>0.69734696356920689</v>
      </c>
      <c r="P13" s="7">
        <v>49153236.130000003</v>
      </c>
      <c r="Q13" s="7">
        <v>63677218.850000001</v>
      </c>
      <c r="R13" s="7">
        <v>73203028.010000005</v>
      </c>
    </row>
    <row r="14" spans="2:18" ht="45" x14ac:dyDescent="0.25">
      <c r="B14" s="1">
        <v>5</v>
      </c>
      <c r="C14" s="5" t="s">
        <v>31</v>
      </c>
      <c r="D14" s="6" t="s">
        <v>18</v>
      </c>
      <c r="E14" s="1" t="s">
        <v>19</v>
      </c>
      <c r="F14" s="7">
        <f t="shared" ref="F14:F23" si="2">G14+H14+I14</f>
        <v>16667706.809999999</v>
      </c>
      <c r="G14" s="7">
        <v>5153389.04</v>
      </c>
      <c r="H14" s="7">
        <v>5776752.0199999996</v>
      </c>
      <c r="I14" s="7">
        <v>5737565.75</v>
      </c>
      <c r="J14" s="7">
        <f t="shared" ref="J14:J27" si="3">K14+L14+M14</f>
        <v>29718606.599999998</v>
      </c>
      <c r="K14" s="7">
        <v>9906202.1999999993</v>
      </c>
      <c r="L14" s="7">
        <v>9906202.1999999993</v>
      </c>
      <c r="M14" s="7">
        <v>9906202.1999999993</v>
      </c>
      <c r="N14" s="7">
        <f>P14+Q14+R14</f>
        <v>13050899.789999999</v>
      </c>
      <c r="O14" s="31">
        <f t="shared" si="0"/>
        <v>0.43914911508670801</v>
      </c>
      <c r="P14" s="7">
        <v>4752813.16</v>
      </c>
      <c r="Q14" s="7">
        <v>4129450.18</v>
      </c>
      <c r="R14" s="7">
        <v>4168636.45</v>
      </c>
    </row>
    <row r="15" spans="2:18" ht="40.5" customHeight="1" x14ac:dyDescent="0.25">
      <c r="B15" s="34">
        <v>6</v>
      </c>
      <c r="C15" s="41" t="s">
        <v>32</v>
      </c>
      <c r="D15" s="38" t="s">
        <v>18</v>
      </c>
      <c r="E15" s="6" t="s">
        <v>20</v>
      </c>
      <c r="F15" s="7">
        <f t="shared" si="2"/>
        <v>66880200</v>
      </c>
      <c r="G15" s="16">
        <v>16315700</v>
      </c>
      <c r="H15" s="16">
        <v>24256600</v>
      </c>
      <c r="I15" s="16">
        <v>26307900</v>
      </c>
      <c r="J15" s="7">
        <f t="shared" si="3"/>
        <v>67358839.980000004</v>
      </c>
      <c r="K15" s="17">
        <v>16450615.529999999</v>
      </c>
      <c r="L15" s="17">
        <v>24294772.859999999</v>
      </c>
      <c r="M15" s="17">
        <v>26613451.59</v>
      </c>
      <c r="N15" s="7">
        <f>P15+Q15+R15</f>
        <v>478639.97999999858</v>
      </c>
      <c r="O15" s="31">
        <f t="shared" si="0"/>
        <v>7.1058227864689329E-3</v>
      </c>
      <c r="P15" s="7">
        <f t="shared" ref="P15" si="4">K15-G15</f>
        <v>134915.52999999933</v>
      </c>
      <c r="Q15" s="7">
        <f t="shared" ref="Q15" si="5">L15-H15</f>
        <v>38172.859999999404</v>
      </c>
      <c r="R15" s="7">
        <f t="shared" ref="R15" si="6">M15-I15</f>
        <v>305551.58999999985</v>
      </c>
    </row>
    <row r="16" spans="2:18" ht="61.5" customHeight="1" x14ac:dyDescent="0.25">
      <c r="B16" s="35"/>
      <c r="C16" s="42"/>
      <c r="D16" s="43"/>
      <c r="E16" s="6" t="s">
        <v>21</v>
      </c>
      <c r="F16" s="7">
        <f t="shared" si="2"/>
        <v>14821800</v>
      </c>
      <c r="G16" s="17">
        <v>3666400</v>
      </c>
      <c r="H16" s="17">
        <v>5450900</v>
      </c>
      <c r="I16" s="17">
        <v>5704500</v>
      </c>
      <c r="J16" s="7">
        <f t="shared" si="3"/>
        <v>14880842.02</v>
      </c>
      <c r="K16" s="17">
        <v>3683061.47</v>
      </c>
      <c r="L16" s="17">
        <v>5455601.1399999997</v>
      </c>
      <c r="M16" s="17">
        <v>5742179.4100000001</v>
      </c>
      <c r="N16" s="7">
        <f>P16+Q16+R16</f>
        <v>59042.020000000019</v>
      </c>
      <c r="O16" s="31">
        <f t="shared" si="0"/>
        <v>3.9676531691316226E-3</v>
      </c>
      <c r="P16" s="7">
        <f t="shared" ref="P16" si="7">K16-G16</f>
        <v>16661.470000000205</v>
      </c>
      <c r="Q16" s="7">
        <f t="shared" ref="Q16" si="8">L16-H16</f>
        <v>4701.1399999996647</v>
      </c>
      <c r="R16" s="7">
        <f t="shared" ref="R16" si="9">M16-I16</f>
        <v>37679.410000000149</v>
      </c>
    </row>
    <row r="17" spans="2:18" ht="29.25" customHeight="1" x14ac:dyDescent="0.25">
      <c r="B17" s="34">
        <v>7</v>
      </c>
      <c r="C17" s="41" t="s">
        <v>33</v>
      </c>
      <c r="D17" s="38" t="s">
        <v>18</v>
      </c>
      <c r="E17" s="6" t="s">
        <v>22</v>
      </c>
      <c r="F17" s="7">
        <f t="shared" si="2"/>
        <v>321203500</v>
      </c>
      <c r="G17" s="17">
        <v>21936900</v>
      </c>
      <c r="H17" s="16">
        <v>146061800</v>
      </c>
      <c r="I17" s="16">
        <v>153204800</v>
      </c>
      <c r="J17" s="7">
        <f t="shared" si="3"/>
        <v>321338683.09000003</v>
      </c>
      <c r="K17" s="17">
        <v>21943585.050000001</v>
      </c>
      <c r="L17" s="16">
        <v>146159529.22</v>
      </c>
      <c r="M17" s="16">
        <v>153235568.81999999</v>
      </c>
      <c r="N17" s="7">
        <f t="shared" ref="N17:N18" si="10">P17+Q17+R17</f>
        <v>135183.0899999924</v>
      </c>
      <c r="O17" s="31">
        <f t="shared" si="0"/>
        <v>4.2068725962298955E-4</v>
      </c>
      <c r="P17" s="7">
        <f t="shared" ref="P17:P18" si="11">K17-G17</f>
        <v>6685.0500000007451</v>
      </c>
      <c r="Q17" s="7">
        <f t="shared" ref="Q17:Q18" si="12">L17-H17</f>
        <v>97729.219999998808</v>
      </c>
      <c r="R17" s="7">
        <f t="shared" ref="R17:R18" si="13">M17-I17</f>
        <v>30768.819999992847</v>
      </c>
    </row>
    <row r="18" spans="2:18" ht="77.25" customHeight="1" x14ac:dyDescent="0.25">
      <c r="B18" s="35"/>
      <c r="C18" s="42"/>
      <c r="D18" s="43"/>
      <c r="E18" s="6" t="s">
        <v>23</v>
      </c>
      <c r="F18" s="7">
        <f t="shared" si="2"/>
        <v>39699500</v>
      </c>
      <c r="G18" s="17">
        <v>2711400</v>
      </c>
      <c r="H18" s="16">
        <v>18052600</v>
      </c>
      <c r="I18" s="16">
        <v>18935500</v>
      </c>
      <c r="J18" s="7">
        <f t="shared" si="3"/>
        <v>39716017.009999998</v>
      </c>
      <c r="K18" s="17">
        <v>2712128.49</v>
      </c>
      <c r="L18" s="16">
        <v>18064660.91</v>
      </c>
      <c r="M18" s="16">
        <v>18939227.609999999</v>
      </c>
      <c r="N18" s="7">
        <f t="shared" si="10"/>
        <v>16517.009999999776</v>
      </c>
      <c r="O18" s="31">
        <f t="shared" si="0"/>
        <v>4.1587780556748678E-4</v>
      </c>
      <c r="P18" s="7">
        <f t="shared" si="11"/>
        <v>728.49000000022352</v>
      </c>
      <c r="Q18" s="7">
        <f t="shared" si="12"/>
        <v>12060.910000000149</v>
      </c>
      <c r="R18" s="7">
        <f t="shared" si="13"/>
        <v>3727.609999999404</v>
      </c>
    </row>
    <row r="19" spans="2:18" ht="90" x14ac:dyDescent="0.25">
      <c r="B19" s="1">
        <v>8</v>
      </c>
      <c r="C19" s="5" t="s">
        <v>34</v>
      </c>
      <c r="D19" s="6" t="s">
        <v>18</v>
      </c>
      <c r="E19" s="1" t="s">
        <v>24</v>
      </c>
      <c r="F19" s="7">
        <f t="shared" si="2"/>
        <v>36755285.600000001</v>
      </c>
      <c r="G19" s="7">
        <v>12336260</v>
      </c>
      <c r="H19" s="7">
        <v>12209512.800000001</v>
      </c>
      <c r="I19" s="7">
        <v>12209512.800000001</v>
      </c>
      <c r="J19" s="7">
        <f t="shared" si="3"/>
        <v>36943817.269999996</v>
      </c>
      <c r="K19" s="7">
        <v>12429447.85</v>
      </c>
      <c r="L19" s="7">
        <v>12296937.74</v>
      </c>
      <c r="M19" s="7">
        <v>12217431.68</v>
      </c>
      <c r="N19" s="7">
        <f t="shared" ref="N19:N27" si="14">P19+Q19+R19</f>
        <v>188531.67</v>
      </c>
      <c r="O19" s="31">
        <f t="shared" si="0"/>
        <v>5.1031995048626448E-3</v>
      </c>
      <c r="P19" s="7">
        <v>93187.85</v>
      </c>
      <c r="Q19" s="7">
        <v>87424.94</v>
      </c>
      <c r="R19" s="7">
        <v>7918.88</v>
      </c>
    </row>
    <row r="20" spans="2:18" ht="60" x14ac:dyDescent="0.25">
      <c r="B20" s="1">
        <v>9</v>
      </c>
      <c r="C20" s="5" t="s">
        <v>35</v>
      </c>
      <c r="D20" s="6" t="s">
        <v>18</v>
      </c>
      <c r="E20" s="1" t="s">
        <v>25</v>
      </c>
      <c r="F20" s="7">
        <f t="shared" si="2"/>
        <v>250800</v>
      </c>
      <c r="G20" s="7">
        <v>83600</v>
      </c>
      <c r="H20" s="7">
        <v>83600</v>
      </c>
      <c r="I20" s="7">
        <v>83600</v>
      </c>
      <c r="J20" s="7">
        <f t="shared" si="3"/>
        <v>433333</v>
      </c>
      <c r="K20" s="7">
        <v>138666.56</v>
      </c>
      <c r="L20" s="7">
        <v>147333.22</v>
      </c>
      <c r="M20" s="7">
        <v>147333.22</v>
      </c>
      <c r="N20" s="7">
        <f t="shared" si="14"/>
        <v>182533</v>
      </c>
      <c r="O20" s="31">
        <f t="shared" si="0"/>
        <v>0.42123032402332616</v>
      </c>
      <c r="P20" s="7">
        <v>55066.559999999998</v>
      </c>
      <c r="Q20" s="7">
        <v>63733.22</v>
      </c>
      <c r="R20" s="7">
        <v>63733.22</v>
      </c>
    </row>
    <row r="21" spans="2:18" ht="45" x14ac:dyDescent="0.25">
      <c r="B21" s="1">
        <v>10</v>
      </c>
      <c r="C21" s="5" t="s">
        <v>36</v>
      </c>
      <c r="D21" s="6" t="s">
        <v>26</v>
      </c>
      <c r="E21" s="1" t="s">
        <v>19</v>
      </c>
      <c r="F21" s="7">
        <f t="shared" si="2"/>
        <v>80791373.760000005</v>
      </c>
      <c r="G21" s="7">
        <v>26930457.920000002</v>
      </c>
      <c r="H21" s="7">
        <v>26930457.920000002</v>
      </c>
      <c r="I21" s="7">
        <v>26930457.920000002</v>
      </c>
      <c r="J21" s="7">
        <f t="shared" si="3"/>
        <v>117931658.81999999</v>
      </c>
      <c r="K21" s="7">
        <v>35938615.75</v>
      </c>
      <c r="L21" s="7">
        <v>39697522.850000001</v>
      </c>
      <c r="M21" s="7">
        <v>42295520.219999999</v>
      </c>
      <c r="N21" s="7">
        <f t="shared" si="14"/>
        <v>37140285.060000002</v>
      </c>
      <c r="O21" s="31">
        <f t="shared" si="0"/>
        <v>0.31493057446675543</v>
      </c>
      <c r="P21" s="7">
        <v>9008157.8300000001</v>
      </c>
      <c r="Q21" s="7">
        <v>12767064.93</v>
      </c>
      <c r="R21" s="7">
        <v>15365062.300000001</v>
      </c>
    </row>
    <row r="22" spans="2:18" ht="75" x14ac:dyDescent="0.25">
      <c r="B22" s="1">
        <v>11</v>
      </c>
      <c r="C22" s="5" t="s">
        <v>37</v>
      </c>
      <c r="D22" s="6" t="s">
        <v>26</v>
      </c>
      <c r="E22" s="1" t="s">
        <v>27</v>
      </c>
      <c r="F22" s="7">
        <f t="shared" si="2"/>
        <v>55527424.400000006</v>
      </c>
      <c r="G22" s="7">
        <v>32625562.120000001</v>
      </c>
      <c r="H22" s="7">
        <v>11452681.140000001</v>
      </c>
      <c r="I22" s="7">
        <v>11449181.140000001</v>
      </c>
      <c r="J22" s="7">
        <f t="shared" si="3"/>
        <v>141364478.24000001</v>
      </c>
      <c r="K22" s="7">
        <v>93504531.310000002</v>
      </c>
      <c r="L22" s="7">
        <v>23886645.370000001</v>
      </c>
      <c r="M22" s="7">
        <v>23973301.559999999</v>
      </c>
      <c r="N22" s="7">
        <f t="shared" si="14"/>
        <v>85837053.840000004</v>
      </c>
      <c r="O22" s="31">
        <f t="shared" si="0"/>
        <v>0.60720383867771277</v>
      </c>
      <c r="P22" s="7">
        <v>60878969.189999998</v>
      </c>
      <c r="Q22" s="7">
        <v>12433964.23</v>
      </c>
      <c r="R22" s="7">
        <v>12524120.42</v>
      </c>
    </row>
    <row r="23" spans="2:18" ht="60" x14ac:dyDescent="0.25">
      <c r="B23" s="1">
        <v>12</v>
      </c>
      <c r="C23" s="5" t="s">
        <v>38</v>
      </c>
      <c r="D23" s="6" t="s">
        <v>26</v>
      </c>
      <c r="E23" s="1" t="s">
        <v>28</v>
      </c>
      <c r="F23" s="7">
        <f t="shared" si="2"/>
        <v>378500</v>
      </c>
      <c r="G23" s="7">
        <v>121500</v>
      </c>
      <c r="H23" s="7">
        <v>128500</v>
      </c>
      <c r="I23" s="7">
        <v>128500</v>
      </c>
      <c r="J23" s="7">
        <f t="shared" si="3"/>
        <v>686500</v>
      </c>
      <c r="K23" s="7">
        <v>349000</v>
      </c>
      <c r="L23" s="7">
        <v>170500</v>
      </c>
      <c r="M23" s="7">
        <v>167000</v>
      </c>
      <c r="N23" s="7">
        <f t="shared" si="14"/>
        <v>308000</v>
      </c>
      <c r="O23" s="31">
        <f t="shared" si="0"/>
        <v>0.44865258557902404</v>
      </c>
      <c r="P23" s="7">
        <v>227500</v>
      </c>
      <c r="Q23" s="7">
        <v>42000</v>
      </c>
      <c r="R23" s="7">
        <v>38500</v>
      </c>
    </row>
    <row r="24" spans="2:18" ht="60" x14ac:dyDescent="0.25">
      <c r="B24" s="1">
        <v>13</v>
      </c>
      <c r="C24" s="5" t="s">
        <v>39</v>
      </c>
      <c r="D24" s="6" t="s">
        <v>26</v>
      </c>
      <c r="E24" s="1" t="s">
        <v>29</v>
      </c>
      <c r="F24" s="7">
        <f>G25+H25+I25</f>
        <v>10262039.729999999</v>
      </c>
      <c r="G24" s="7">
        <v>349000.02</v>
      </c>
      <c r="H24" s="7">
        <v>349000.02</v>
      </c>
      <c r="I24" s="7">
        <v>349000.02</v>
      </c>
      <c r="J24" s="7">
        <f t="shared" si="3"/>
        <v>1161599.76</v>
      </c>
      <c r="K24" s="7">
        <v>387199.92</v>
      </c>
      <c r="L24" s="7">
        <v>387199.92</v>
      </c>
      <c r="M24" s="7">
        <v>387199.92</v>
      </c>
      <c r="N24" s="7">
        <f t="shared" si="14"/>
        <v>114599.70000000001</v>
      </c>
      <c r="O24" s="31">
        <f t="shared" si="0"/>
        <v>9.8656786912559288E-2</v>
      </c>
      <c r="P24" s="7">
        <v>38199.9</v>
      </c>
      <c r="Q24" s="7">
        <v>38199.9</v>
      </c>
      <c r="R24" s="7">
        <v>38199.9</v>
      </c>
    </row>
    <row r="25" spans="2:18" ht="45" x14ac:dyDescent="0.25">
      <c r="B25" s="1">
        <v>14</v>
      </c>
      <c r="C25" s="5" t="s">
        <v>40</v>
      </c>
      <c r="D25" s="6" t="s">
        <v>26</v>
      </c>
      <c r="E25" s="1" t="s">
        <v>30</v>
      </c>
      <c r="F25" s="7">
        <f>G25+H25+I25</f>
        <v>10262039.729999999</v>
      </c>
      <c r="G25" s="7">
        <v>3667713.84</v>
      </c>
      <c r="H25" s="7">
        <v>3366315.53</v>
      </c>
      <c r="I25" s="7">
        <v>3228010.36</v>
      </c>
      <c r="J25" s="7">
        <f t="shared" si="3"/>
        <v>12689465.879999999</v>
      </c>
      <c r="K25" s="7">
        <v>4229821.96</v>
      </c>
      <c r="L25" s="7">
        <v>4229821.96</v>
      </c>
      <c r="M25" s="7">
        <v>4229821.96</v>
      </c>
      <c r="N25" s="7">
        <f t="shared" si="14"/>
        <v>2427426.15</v>
      </c>
      <c r="O25" s="31">
        <f t="shared" si="0"/>
        <v>0.19129458820058706</v>
      </c>
      <c r="P25" s="7">
        <v>562108.12</v>
      </c>
      <c r="Q25" s="7">
        <v>863506.43</v>
      </c>
      <c r="R25" s="7">
        <v>1001811.6</v>
      </c>
    </row>
    <row r="26" spans="2:18" ht="75" x14ac:dyDescent="0.25">
      <c r="B26" s="1">
        <v>15</v>
      </c>
      <c r="C26" s="5" t="s">
        <v>41</v>
      </c>
      <c r="D26" s="6" t="s">
        <v>26</v>
      </c>
      <c r="E26" s="1" t="s">
        <v>30</v>
      </c>
      <c r="F26" s="7">
        <f>G26+H26+I26</f>
        <v>540781</v>
      </c>
      <c r="G26" s="7">
        <v>540781</v>
      </c>
      <c r="H26" s="7">
        <v>0</v>
      </c>
      <c r="I26" s="7">
        <v>0</v>
      </c>
      <c r="J26" s="7">
        <f t="shared" si="3"/>
        <v>3181816.87</v>
      </c>
      <c r="K26" s="7">
        <v>3181816.87</v>
      </c>
      <c r="L26" s="7">
        <v>0</v>
      </c>
      <c r="M26" s="7">
        <v>0</v>
      </c>
      <c r="N26" s="7">
        <f t="shared" si="14"/>
        <v>2641035.87</v>
      </c>
      <c r="O26" s="31">
        <f t="shared" si="0"/>
        <v>0.83004018707085425</v>
      </c>
      <c r="P26" s="7">
        <v>2641035.87</v>
      </c>
      <c r="Q26" s="7">
        <v>0</v>
      </c>
      <c r="R26" s="7">
        <v>0</v>
      </c>
    </row>
    <row r="27" spans="2:18" ht="45" x14ac:dyDescent="0.25">
      <c r="B27" s="1">
        <v>16</v>
      </c>
      <c r="C27" s="5" t="s">
        <v>42</v>
      </c>
      <c r="D27" s="6" t="s">
        <v>26</v>
      </c>
      <c r="E27" s="1" t="s">
        <v>30</v>
      </c>
      <c r="F27" s="7">
        <f>G27+H27+I27</f>
        <v>29781654.730000004</v>
      </c>
      <c r="G27" s="7">
        <v>10683987.91</v>
      </c>
      <c r="H27" s="7">
        <v>9780614.9700000007</v>
      </c>
      <c r="I27" s="7">
        <v>9317051.8499999996</v>
      </c>
      <c r="J27" s="7">
        <f t="shared" si="3"/>
        <v>39888574.619999997</v>
      </c>
      <c r="K27" s="7">
        <v>13296191.539999999</v>
      </c>
      <c r="L27" s="7">
        <v>13296191.539999999</v>
      </c>
      <c r="M27" s="7">
        <v>13296191.539999999</v>
      </c>
      <c r="N27" s="7">
        <f t="shared" si="14"/>
        <v>10106919.859999999</v>
      </c>
      <c r="O27" s="31">
        <f t="shared" si="0"/>
        <v>0.25337881727497036</v>
      </c>
      <c r="P27" s="7">
        <v>2612203.63</v>
      </c>
      <c r="Q27" s="7">
        <v>3515576.57</v>
      </c>
      <c r="R27" s="7">
        <v>3979139.66</v>
      </c>
    </row>
    <row r="28" spans="2:18" ht="45" x14ac:dyDescent="0.25">
      <c r="B28" s="1">
        <v>17</v>
      </c>
      <c r="C28" s="5" t="s">
        <v>43</v>
      </c>
      <c r="D28" s="6" t="s">
        <v>44</v>
      </c>
      <c r="E28" s="1" t="s">
        <v>66</v>
      </c>
      <c r="F28" s="7">
        <f t="shared" ref="F28:F39" si="15">SUM(G28:I28)</f>
        <v>2109999.9899999998</v>
      </c>
      <c r="G28" s="7">
        <v>703333.33</v>
      </c>
      <c r="H28" s="7">
        <v>703333.33</v>
      </c>
      <c r="I28" s="7">
        <v>703333.33</v>
      </c>
      <c r="J28" s="7">
        <f t="shared" ref="J28:J39" si="16">SUM(K28:M28)</f>
        <v>9653999.9700000007</v>
      </c>
      <c r="K28" s="7">
        <v>3217999.99</v>
      </c>
      <c r="L28" s="7">
        <v>3217999.99</v>
      </c>
      <c r="M28" s="7">
        <v>3217999.99</v>
      </c>
      <c r="N28" s="7">
        <f t="shared" ref="N28:N39" si="17">SUM(P28:R28)</f>
        <v>7543999.9800000004</v>
      </c>
      <c r="O28" s="31">
        <f t="shared" si="0"/>
        <v>0.78143774636866914</v>
      </c>
      <c r="P28" s="7">
        <v>2514666.66</v>
      </c>
      <c r="Q28" s="7">
        <v>2514666.66</v>
      </c>
      <c r="R28" s="7">
        <v>2514666.66</v>
      </c>
    </row>
    <row r="29" spans="2:18" ht="60" x14ac:dyDescent="0.25">
      <c r="B29" s="1">
        <v>18</v>
      </c>
      <c r="C29" s="5" t="s">
        <v>104</v>
      </c>
      <c r="D29" s="6" t="s">
        <v>63</v>
      </c>
      <c r="E29" s="1" t="s">
        <v>65</v>
      </c>
      <c r="F29" s="7">
        <f t="shared" si="15"/>
        <v>24979050</v>
      </c>
      <c r="G29" s="7">
        <v>8219050</v>
      </c>
      <c r="H29" s="7">
        <v>8380000</v>
      </c>
      <c r="I29" s="7">
        <v>8380000</v>
      </c>
      <c r="J29" s="7">
        <f t="shared" si="16"/>
        <v>37406050</v>
      </c>
      <c r="K29" s="7">
        <v>12396050</v>
      </c>
      <c r="L29" s="7">
        <v>12505000</v>
      </c>
      <c r="M29" s="7">
        <v>12505000</v>
      </c>
      <c r="N29" s="7">
        <f t="shared" si="17"/>
        <v>12427000</v>
      </c>
      <c r="O29" s="31">
        <f t="shared" si="0"/>
        <v>0.33221898596617394</v>
      </c>
      <c r="P29" s="7">
        <f t="shared" ref="P29:R32" si="18">K29-G29</f>
        <v>4177000</v>
      </c>
      <c r="Q29" s="7">
        <f t="shared" si="18"/>
        <v>4125000</v>
      </c>
      <c r="R29" s="7">
        <f t="shared" si="18"/>
        <v>4125000</v>
      </c>
    </row>
    <row r="30" spans="2:18" ht="60" x14ac:dyDescent="0.25">
      <c r="B30" s="1">
        <v>19</v>
      </c>
      <c r="C30" s="5" t="s">
        <v>67</v>
      </c>
      <c r="D30" s="18" t="s">
        <v>64</v>
      </c>
      <c r="E30" s="19" t="s">
        <v>68</v>
      </c>
      <c r="F30" s="7">
        <f t="shared" si="15"/>
        <v>5469450</v>
      </c>
      <c r="G30" s="7">
        <v>1823150</v>
      </c>
      <c r="H30" s="7">
        <v>1823150</v>
      </c>
      <c r="I30" s="7">
        <v>1823150</v>
      </c>
      <c r="J30" s="7">
        <f t="shared" si="16"/>
        <v>9088650</v>
      </c>
      <c r="K30" s="7">
        <v>3029550</v>
      </c>
      <c r="L30" s="7">
        <v>3029550</v>
      </c>
      <c r="M30" s="7">
        <v>3029550</v>
      </c>
      <c r="N30" s="7">
        <f t="shared" si="17"/>
        <v>3619200</v>
      </c>
      <c r="O30" s="31">
        <f t="shared" si="0"/>
        <v>0.39821095542242246</v>
      </c>
      <c r="P30" s="7">
        <f t="shared" si="18"/>
        <v>1206400</v>
      </c>
      <c r="Q30" s="7">
        <f t="shared" si="18"/>
        <v>1206400</v>
      </c>
      <c r="R30" s="7">
        <f t="shared" si="18"/>
        <v>1206400</v>
      </c>
    </row>
    <row r="31" spans="2:18" ht="23.25" customHeight="1" x14ac:dyDescent="0.25">
      <c r="B31" s="34">
        <v>20</v>
      </c>
      <c r="C31" s="41" t="s">
        <v>67</v>
      </c>
      <c r="D31" s="38" t="s">
        <v>64</v>
      </c>
      <c r="E31" s="19" t="s">
        <v>69</v>
      </c>
      <c r="F31" s="7">
        <f t="shared" si="15"/>
        <v>687000</v>
      </c>
      <c r="G31" s="7">
        <v>229000</v>
      </c>
      <c r="H31" s="7">
        <v>229000</v>
      </c>
      <c r="I31" s="7">
        <v>229000</v>
      </c>
      <c r="J31" s="7">
        <f t="shared" si="16"/>
        <v>1046100</v>
      </c>
      <c r="K31" s="7">
        <v>348700</v>
      </c>
      <c r="L31" s="7">
        <v>348700</v>
      </c>
      <c r="M31" s="7">
        <v>348700</v>
      </c>
      <c r="N31" s="7">
        <f t="shared" si="17"/>
        <v>359100</v>
      </c>
      <c r="O31" s="31">
        <f t="shared" si="0"/>
        <v>0.34327502150846001</v>
      </c>
      <c r="P31" s="7">
        <f t="shared" si="18"/>
        <v>119700</v>
      </c>
      <c r="Q31" s="7">
        <f t="shared" si="18"/>
        <v>119700</v>
      </c>
      <c r="R31" s="7">
        <f t="shared" si="18"/>
        <v>119700</v>
      </c>
    </row>
    <row r="32" spans="2:18" ht="36" customHeight="1" x14ac:dyDescent="0.25">
      <c r="B32" s="51"/>
      <c r="C32" s="42"/>
      <c r="D32" s="43"/>
      <c r="E32" s="19" t="s">
        <v>70</v>
      </c>
      <c r="F32" s="7">
        <f t="shared" si="15"/>
        <v>384750</v>
      </c>
      <c r="G32" s="7">
        <v>128250</v>
      </c>
      <c r="H32" s="7">
        <v>128250</v>
      </c>
      <c r="I32" s="7">
        <v>128250</v>
      </c>
      <c r="J32" s="7">
        <f t="shared" si="16"/>
        <v>615400</v>
      </c>
      <c r="K32" s="7">
        <v>205200</v>
      </c>
      <c r="L32" s="7">
        <v>205200</v>
      </c>
      <c r="M32" s="7">
        <v>205000</v>
      </c>
      <c r="N32" s="7">
        <f t="shared" si="17"/>
        <v>230650</v>
      </c>
      <c r="O32" s="31">
        <f t="shared" si="0"/>
        <v>0.37479688007799805</v>
      </c>
      <c r="P32" s="7">
        <f t="shared" si="18"/>
        <v>76950</v>
      </c>
      <c r="Q32" s="7">
        <f t="shared" si="18"/>
        <v>76950</v>
      </c>
      <c r="R32" s="7">
        <f t="shared" si="18"/>
        <v>76750</v>
      </c>
    </row>
    <row r="33" spans="2:18" ht="45" x14ac:dyDescent="0.25">
      <c r="B33" s="1">
        <v>21</v>
      </c>
      <c r="C33" s="5" t="s">
        <v>90</v>
      </c>
      <c r="D33" s="6" t="s">
        <v>91</v>
      </c>
      <c r="E33" s="20" t="s">
        <v>95</v>
      </c>
      <c r="F33" s="7">
        <f t="shared" si="15"/>
        <v>15489621.800000001</v>
      </c>
      <c r="G33" s="7"/>
      <c r="H33" s="7">
        <v>7744810.9000000004</v>
      </c>
      <c r="I33" s="7">
        <v>7744810.9000000004</v>
      </c>
      <c r="J33" s="7">
        <f t="shared" si="16"/>
        <v>19022831.329999998</v>
      </c>
      <c r="K33" s="7"/>
      <c r="L33" s="7">
        <v>9262610.8800000008</v>
      </c>
      <c r="M33" s="7">
        <v>9760220.4499999993</v>
      </c>
      <c r="N33" s="7">
        <f t="shared" si="17"/>
        <v>3533209.5300000003</v>
      </c>
      <c r="O33" s="31">
        <f t="shared" si="0"/>
        <v>0.18573520779884875</v>
      </c>
      <c r="P33" s="7"/>
      <c r="Q33" s="7">
        <v>1517799.98</v>
      </c>
      <c r="R33" s="7">
        <v>2015409.55</v>
      </c>
    </row>
    <row r="34" spans="2:18" ht="123.75" customHeight="1" x14ac:dyDescent="0.25">
      <c r="B34" s="1">
        <v>22</v>
      </c>
      <c r="C34" s="5" t="s">
        <v>78</v>
      </c>
      <c r="D34" s="6" t="s">
        <v>77</v>
      </c>
      <c r="E34" s="20" t="s">
        <v>79</v>
      </c>
      <c r="F34" s="7">
        <f t="shared" si="15"/>
        <v>1805199.29</v>
      </c>
      <c r="G34" s="7">
        <v>1805199.29</v>
      </c>
      <c r="H34" s="7"/>
      <c r="I34" s="7"/>
      <c r="J34" s="7">
        <f t="shared" si="16"/>
        <v>8040178.4400000004</v>
      </c>
      <c r="K34" s="7">
        <v>8040178.4400000004</v>
      </c>
      <c r="L34" s="7"/>
      <c r="M34" s="7"/>
      <c r="N34" s="7">
        <f t="shared" si="17"/>
        <v>6234979.1500000004</v>
      </c>
      <c r="O34" s="31">
        <f t="shared" si="0"/>
        <v>0.775477708178825</v>
      </c>
      <c r="P34" s="7">
        <f>K34-G34</f>
        <v>6234979.1500000004</v>
      </c>
      <c r="Q34" s="7"/>
      <c r="R34" s="7"/>
    </row>
    <row r="35" spans="2:18" ht="120" x14ac:dyDescent="0.25">
      <c r="B35" s="1">
        <v>23</v>
      </c>
      <c r="C35" s="5" t="s">
        <v>85</v>
      </c>
      <c r="D35" s="6" t="s">
        <v>71</v>
      </c>
      <c r="E35" s="20" t="s">
        <v>93</v>
      </c>
      <c r="F35" s="7">
        <f t="shared" si="15"/>
        <v>2559126168</v>
      </c>
      <c r="G35" s="7">
        <v>966597427.90999997</v>
      </c>
      <c r="H35" s="7">
        <v>796369736.58000004</v>
      </c>
      <c r="I35" s="7">
        <v>796159003.50999999</v>
      </c>
      <c r="J35" s="7">
        <f t="shared" si="16"/>
        <v>3667764309.96</v>
      </c>
      <c r="K35" s="7">
        <v>1301655887.6700001</v>
      </c>
      <c r="L35" s="7">
        <v>1183159577.6800001</v>
      </c>
      <c r="M35" s="7">
        <v>1182948844.6099999</v>
      </c>
      <c r="N35" s="7">
        <f t="shared" si="17"/>
        <v>1108638141.9600003</v>
      </c>
      <c r="O35" s="31">
        <f t="shared" si="0"/>
        <v>0.30226537156420796</v>
      </c>
      <c r="P35" s="7">
        <v>335058459.75999999</v>
      </c>
      <c r="Q35" s="7">
        <v>386789841.10000008</v>
      </c>
      <c r="R35" s="7">
        <v>386789841.10000008</v>
      </c>
    </row>
    <row r="36" spans="2:18" ht="45" x14ac:dyDescent="0.25">
      <c r="B36" s="1">
        <v>24</v>
      </c>
      <c r="C36" s="5" t="s">
        <v>86</v>
      </c>
      <c r="D36" s="6" t="s">
        <v>71</v>
      </c>
      <c r="E36" s="20" t="s">
        <v>94</v>
      </c>
      <c r="F36" s="7">
        <f t="shared" si="15"/>
        <v>513887046.76999998</v>
      </c>
      <c r="G36" s="7">
        <v>170030961.50999999</v>
      </c>
      <c r="H36" s="7">
        <v>172845999.30000001</v>
      </c>
      <c r="I36" s="7">
        <v>171010085.96000001</v>
      </c>
      <c r="J36" s="7">
        <f t="shared" si="16"/>
        <v>634694125.98000002</v>
      </c>
      <c r="K36" s="7">
        <v>206601319.61000001</v>
      </c>
      <c r="L36" s="7">
        <v>210079282.33000001</v>
      </c>
      <c r="M36" s="7">
        <v>218013524.03999999</v>
      </c>
      <c r="N36" s="7">
        <f t="shared" si="17"/>
        <v>120807079.20999999</v>
      </c>
      <c r="O36" s="31">
        <f t="shared" si="0"/>
        <v>0.19033905351411234</v>
      </c>
      <c r="P36" s="7">
        <v>36570358.100000001</v>
      </c>
      <c r="Q36" s="7">
        <v>37233283.030000001</v>
      </c>
      <c r="R36" s="7">
        <v>47003438.079999998</v>
      </c>
    </row>
    <row r="37" spans="2:18" ht="60" x14ac:dyDescent="0.25">
      <c r="B37" s="1">
        <v>25</v>
      </c>
      <c r="C37" s="5" t="s">
        <v>87</v>
      </c>
      <c r="D37" s="6" t="s">
        <v>71</v>
      </c>
      <c r="E37" s="20" t="s">
        <v>92</v>
      </c>
      <c r="F37" s="7">
        <f t="shared" si="15"/>
        <v>2256098000.04</v>
      </c>
      <c r="G37" s="7">
        <v>744056432.83000004</v>
      </c>
      <c r="H37" s="7">
        <v>756326042.40999997</v>
      </c>
      <c r="I37" s="7">
        <v>755715524.79999995</v>
      </c>
      <c r="J37" s="7">
        <f t="shared" si="16"/>
        <v>3365229071.3699999</v>
      </c>
      <c r="K37" s="7">
        <v>1121743023.79</v>
      </c>
      <c r="L37" s="7">
        <v>1121743023.79</v>
      </c>
      <c r="M37" s="7">
        <v>1121743023.79</v>
      </c>
      <c r="N37" s="7">
        <f t="shared" si="17"/>
        <v>1109131071.3299999</v>
      </c>
      <c r="O37" s="31">
        <f t="shared" si="0"/>
        <v>0.32958560852990243</v>
      </c>
      <c r="P37" s="7">
        <v>377686590.95999998</v>
      </c>
      <c r="Q37" s="7">
        <v>365416981.38</v>
      </c>
      <c r="R37" s="7">
        <v>366027498.99000001</v>
      </c>
    </row>
    <row r="38" spans="2:18" ht="45" x14ac:dyDescent="0.25">
      <c r="B38" s="1">
        <v>26</v>
      </c>
      <c r="C38" s="5" t="s">
        <v>88</v>
      </c>
      <c r="D38" s="6" t="s">
        <v>71</v>
      </c>
      <c r="E38" s="20" t="s">
        <v>96</v>
      </c>
      <c r="F38" s="7">
        <f t="shared" si="15"/>
        <v>20583990.210000001</v>
      </c>
      <c r="G38" s="7">
        <v>6861330.0700000003</v>
      </c>
      <c r="H38" s="7">
        <v>6861330.0700000003</v>
      </c>
      <c r="I38" s="7">
        <v>6861330.0700000003</v>
      </c>
      <c r="J38" s="7">
        <f t="shared" si="16"/>
        <v>31674834.359999999</v>
      </c>
      <c r="K38" s="7">
        <v>10558278.119999999</v>
      </c>
      <c r="L38" s="7">
        <v>10558278.119999999</v>
      </c>
      <c r="M38" s="7">
        <v>10558278.119999999</v>
      </c>
      <c r="N38" s="7">
        <f t="shared" si="17"/>
        <v>11090844.149999999</v>
      </c>
      <c r="O38" s="31">
        <f t="shared" si="0"/>
        <v>0.35014687129685118</v>
      </c>
      <c r="P38" s="7">
        <v>3696948.05</v>
      </c>
      <c r="Q38" s="7">
        <v>3696948.05</v>
      </c>
      <c r="R38" s="7">
        <v>3696948.05</v>
      </c>
    </row>
    <row r="39" spans="2:18" ht="45" x14ac:dyDescent="0.25">
      <c r="B39" s="1">
        <v>27</v>
      </c>
      <c r="C39" s="5" t="s">
        <v>89</v>
      </c>
      <c r="D39" s="6" t="s">
        <v>71</v>
      </c>
      <c r="E39" s="20" t="s">
        <v>96</v>
      </c>
      <c r="F39" s="7">
        <f t="shared" si="15"/>
        <v>2100765</v>
      </c>
      <c r="G39" s="7">
        <v>700255</v>
      </c>
      <c r="H39" s="7">
        <v>700255</v>
      </c>
      <c r="I39" s="7">
        <v>700255</v>
      </c>
      <c r="J39" s="7">
        <f t="shared" si="16"/>
        <v>2520918</v>
      </c>
      <c r="K39" s="7">
        <v>840306</v>
      </c>
      <c r="L39" s="7">
        <v>840306</v>
      </c>
      <c r="M39" s="7">
        <v>840306</v>
      </c>
      <c r="N39" s="7">
        <f t="shared" si="17"/>
        <v>420153</v>
      </c>
      <c r="O39" s="31">
        <f t="shared" si="0"/>
        <v>0.16666666666666666</v>
      </c>
      <c r="P39" s="7">
        <v>140051</v>
      </c>
      <c r="Q39" s="7">
        <v>140051</v>
      </c>
      <c r="R39" s="7">
        <v>140051</v>
      </c>
    </row>
    <row r="40" spans="2:18" s="11" customFormat="1" ht="18.75" x14ac:dyDescent="0.25">
      <c r="B40" s="10"/>
      <c r="C40" s="21" t="s">
        <v>101</v>
      </c>
      <c r="D40" s="21"/>
      <c r="E40" s="10"/>
      <c r="F40" s="9">
        <f>SUM(F10:F39)</f>
        <v>6187134714.7400007</v>
      </c>
      <c r="G40" s="9">
        <f t="shared" ref="G40:I40" si="19">SUM(G10:G39)</f>
        <v>2073465634.9799998</v>
      </c>
      <c r="H40" s="9">
        <f t="shared" si="19"/>
        <v>2048841198.1899998</v>
      </c>
      <c r="I40" s="9">
        <f t="shared" si="19"/>
        <v>2055612841.8999999</v>
      </c>
      <c r="J40" s="9">
        <f>SUM(J10:J39)</f>
        <v>8910801326.75</v>
      </c>
      <c r="K40" s="9">
        <f t="shared" ref="K40:M40" si="20">SUM(K10:K39)</f>
        <v>2973755552.8200002</v>
      </c>
      <c r="L40" s="9">
        <f t="shared" si="20"/>
        <v>2952927226.4400001</v>
      </c>
      <c r="M40" s="9">
        <f t="shared" si="20"/>
        <v>2984118547.4899998</v>
      </c>
      <c r="N40" s="9">
        <f>SUM(N10:N39)</f>
        <v>2732881651.6500001</v>
      </c>
      <c r="O40" s="32">
        <f t="shared" si="0"/>
        <v>0.30669314144014842</v>
      </c>
      <c r="P40" s="9">
        <f t="shared" ref="P40:R40" si="21">SUM(P10:P39)</f>
        <v>900289917.83999991</v>
      </c>
      <c r="Q40" s="9">
        <f t="shared" si="21"/>
        <v>904086028.25</v>
      </c>
      <c r="R40" s="9">
        <f t="shared" si="21"/>
        <v>928505705.56000006</v>
      </c>
    </row>
    <row r="41" spans="2:18" ht="25.5" x14ac:dyDescent="0.25">
      <c r="B41" s="46" t="s">
        <v>103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8"/>
    </row>
    <row r="42" spans="2:18" s="3" customFormat="1" ht="90" x14ac:dyDescent="0.25">
      <c r="B42" s="15">
        <v>28</v>
      </c>
      <c r="C42" s="22" t="s">
        <v>48</v>
      </c>
      <c r="D42" s="23" t="s">
        <v>49</v>
      </c>
      <c r="E42" s="15" t="s">
        <v>50</v>
      </c>
      <c r="F42" s="24">
        <f t="shared" ref="F42:F48" si="22">SUM(G42:I42)</f>
        <v>1506106327.52</v>
      </c>
      <c r="G42" s="24">
        <v>494071377.76999998</v>
      </c>
      <c r="H42" s="24">
        <v>505640390.5</v>
      </c>
      <c r="I42" s="24">
        <v>506394559.25</v>
      </c>
      <c r="J42" s="24">
        <f t="shared" ref="J42:J48" si="23">SUM(K42:M42)</f>
        <v>1865327449.21</v>
      </c>
      <c r="K42" s="24">
        <v>597224078.91999996</v>
      </c>
      <c r="L42" s="24">
        <v>630382041.07000005</v>
      </c>
      <c r="M42" s="24">
        <v>637721329.22000003</v>
      </c>
      <c r="N42" s="24">
        <f t="shared" ref="N42:N43" si="24">P42+Q42+R42</f>
        <v>359221121.69000006</v>
      </c>
      <c r="O42" s="31">
        <f t="shared" si="0"/>
        <v>0.19257804941547219</v>
      </c>
      <c r="P42" s="24">
        <f t="shared" ref="P42:R44" si="25">K42-G42</f>
        <v>103152701.14999998</v>
      </c>
      <c r="Q42" s="24">
        <f t="shared" si="25"/>
        <v>124741650.57000005</v>
      </c>
      <c r="R42" s="24">
        <f t="shared" si="25"/>
        <v>131326769.97000003</v>
      </c>
    </row>
    <row r="43" spans="2:18" s="3" customFormat="1" ht="90" x14ac:dyDescent="0.25">
      <c r="B43" s="15">
        <v>29</v>
      </c>
      <c r="C43" s="22" t="s">
        <v>51</v>
      </c>
      <c r="D43" s="23" t="s">
        <v>49</v>
      </c>
      <c r="E43" s="15" t="s">
        <v>52</v>
      </c>
      <c r="F43" s="24">
        <f t="shared" si="22"/>
        <v>62486035.530000001</v>
      </c>
      <c r="G43" s="24">
        <v>20935629.460000001</v>
      </c>
      <c r="H43" s="24">
        <v>20627923.239999998</v>
      </c>
      <c r="I43" s="24">
        <v>20922482.829999998</v>
      </c>
      <c r="J43" s="24">
        <f t="shared" si="23"/>
        <v>79932237.650000006</v>
      </c>
      <c r="K43" s="24">
        <v>26142021.350000001</v>
      </c>
      <c r="L43" s="24">
        <v>26567121.989999998</v>
      </c>
      <c r="M43" s="24">
        <v>27223094.309999999</v>
      </c>
      <c r="N43" s="24">
        <f t="shared" si="24"/>
        <v>17446202.120000001</v>
      </c>
      <c r="O43" s="31">
        <f t="shared" si="0"/>
        <v>0.21826240116524501</v>
      </c>
      <c r="P43" s="24">
        <f t="shared" si="25"/>
        <v>5206391.8900000006</v>
      </c>
      <c r="Q43" s="24">
        <f t="shared" si="25"/>
        <v>5939198.75</v>
      </c>
      <c r="R43" s="24">
        <f t="shared" si="25"/>
        <v>6300611.4800000004</v>
      </c>
    </row>
    <row r="44" spans="2:18" s="3" customFormat="1" ht="75" x14ac:dyDescent="0.25">
      <c r="B44" s="15">
        <v>30</v>
      </c>
      <c r="C44" s="22" t="s">
        <v>53</v>
      </c>
      <c r="D44" s="23" t="s">
        <v>49</v>
      </c>
      <c r="E44" s="15" t="s">
        <v>54</v>
      </c>
      <c r="F44" s="24">
        <f t="shared" si="22"/>
        <v>1864859188.5</v>
      </c>
      <c r="G44" s="24">
        <v>616604277.07000005</v>
      </c>
      <c r="H44" s="24">
        <v>622393015.38999999</v>
      </c>
      <c r="I44" s="24">
        <v>625861896.03999996</v>
      </c>
      <c r="J44" s="24">
        <f t="shared" si="23"/>
        <v>2309002429.9499998</v>
      </c>
      <c r="K44" s="24">
        <v>745257910.57000005</v>
      </c>
      <c r="L44" s="24">
        <v>775726473.54999995</v>
      </c>
      <c r="M44" s="24">
        <v>788018045.83000004</v>
      </c>
      <c r="N44" s="24">
        <f>SUM(P44:R44)</f>
        <v>444143241.45000005</v>
      </c>
      <c r="O44" s="31">
        <f t="shared" si="0"/>
        <v>0.19235286879261437</v>
      </c>
      <c r="P44" s="24">
        <f t="shared" si="25"/>
        <v>128653633.5</v>
      </c>
      <c r="Q44" s="24">
        <f t="shared" si="25"/>
        <v>153333458.15999997</v>
      </c>
      <c r="R44" s="24">
        <f t="shared" si="25"/>
        <v>162156149.79000008</v>
      </c>
    </row>
    <row r="45" spans="2:18" s="3" customFormat="1" ht="75" x14ac:dyDescent="0.25">
      <c r="B45" s="15">
        <v>31</v>
      </c>
      <c r="C45" s="22" t="s">
        <v>55</v>
      </c>
      <c r="D45" s="23" t="s">
        <v>49</v>
      </c>
      <c r="E45" s="15" t="s">
        <v>56</v>
      </c>
      <c r="F45" s="24">
        <f t="shared" si="22"/>
        <v>268852693.87</v>
      </c>
      <c r="G45" s="24">
        <v>91470779.060000002</v>
      </c>
      <c r="H45" s="24">
        <v>88835504.159999996</v>
      </c>
      <c r="I45" s="24">
        <v>88546410.650000006</v>
      </c>
      <c r="J45" s="24">
        <f t="shared" si="23"/>
        <v>344736996.81999999</v>
      </c>
      <c r="K45" s="24">
        <v>114507442.97</v>
      </c>
      <c r="L45" s="24">
        <v>114713517.09999999</v>
      </c>
      <c r="M45" s="24">
        <v>115516036.75</v>
      </c>
      <c r="N45" s="24">
        <f t="shared" ref="N45:N46" si="26">SUM(P45:R45)</f>
        <v>75884302.949999988</v>
      </c>
      <c r="O45" s="31">
        <f t="shared" si="0"/>
        <v>0.2201223067149419</v>
      </c>
      <c r="P45" s="24">
        <f t="shared" ref="P45:P46" si="27">K45-G45</f>
        <v>23036663.909999996</v>
      </c>
      <c r="Q45" s="24">
        <f t="shared" ref="Q45:R47" si="28">L45-H45</f>
        <v>25878012.939999998</v>
      </c>
      <c r="R45" s="24">
        <f t="shared" si="28"/>
        <v>26969626.099999994</v>
      </c>
    </row>
    <row r="46" spans="2:18" s="3" customFormat="1" ht="45" x14ac:dyDescent="0.25">
      <c r="B46" s="15">
        <v>32</v>
      </c>
      <c r="C46" s="22" t="s">
        <v>57</v>
      </c>
      <c r="D46" s="23" t="s">
        <v>49</v>
      </c>
      <c r="E46" s="15" t="s">
        <v>58</v>
      </c>
      <c r="F46" s="24">
        <f t="shared" si="22"/>
        <v>7572205.1099999994</v>
      </c>
      <c r="G46" s="24">
        <v>2520734.17</v>
      </c>
      <c r="H46" s="24">
        <v>2508448.21</v>
      </c>
      <c r="I46" s="24">
        <v>2543022.73</v>
      </c>
      <c r="J46" s="24">
        <f t="shared" si="23"/>
        <v>9210280.2899999991</v>
      </c>
      <c r="K46" s="24">
        <v>2992736.11</v>
      </c>
      <c r="L46" s="24">
        <v>3071779.84</v>
      </c>
      <c r="M46" s="24">
        <v>3145764.34</v>
      </c>
      <c r="N46" s="24">
        <f t="shared" si="26"/>
        <v>1638075.1799999997</v>
      </c>
      <c r="O46" s="31">
        <f t="shared" si="0"/>
        <v>0.17785291309522133</v>
      </c>
      <c r="P46" s="24">
        <f t="shared" si="27"/>
        <v>472001.93999999994</v>
      </c>
      <c r="Q46" s="24">
        <f t="shared" si="28"/>
        <v>563331.62999999989</v>
      </c>
      <c r="R46" s="24">
        <f t="shared" si="28"/>
        <v>602741.60999999987</v>
      </c>
    </row>
    <row r="47" spans="2:18" ht="120" x14ac:dyDescent="0.25">
      <c r="B47" s="15">
        <v>33</v>
      </c>
      <c r="C47" s="5" t="s">
        <v>80</v>
      </c>
      <c r="D47" s="6" t="s">
        <v>82</v>
      </c>
      <c r="E47" s="20" t="s">
        <v>81</v>
      </c>
      <c r="F47" s="7">
        <f t="shared" si="22"/>
        <v>17032610.52</v>
      </c>
      <c r="G47" s="7">
        <v>2723486.16</v>
      </c>
      <c r="H47" s="7">
        <v>5923898.7000000002</v>
      </c>
      <c r="I47" s="7">
        <v>8385225.6600000001</v>
      </c>
      <c r="J47" s="7">
        <f t="shared" si="23"/>
        <v>25155676.98</v>
      </c>
      <c r="K47" s="7">
        <v>8385225.6600000001</v>
      </c>
      <c r="L47" s="7">
        <v>8385225.6600000001</v>
      </c>
      <c r="M47" s="7">
        <v>8385225.6600000001</v>
      </c>
      <c r="N47" s="7">
        <f>SUM(P47:R47)</f>
        <v>8123066.46</v>
      </c>
      <c r="O47" s="31">
        <f t="shared" si="0"/>
        <v>0.3229118606689948</v>
      </c>
      <c r="P47" s="7">
        <f t="shared" ref="P47" si="29">K47-G47</f>
        <v>5661739.5</v>
      </c>
      <c r="Q47" s="7">
        <f t="shared" si="28"/>
        <v>2461326.96</v>
      </c>
      <c r="R47" s="7">
        <f t="shared" si="28"/>
        <v>0</v>
      </c>
    </row>
    <row r="48" spans="2:18" ht="60" x14ac:dyDescent="0.25">
      <c r="B48" s="15">
        <v>34</v>
      </c>
      <c r="C48" s="5" t="s">
        <v>106</v>
      </c>
      <c r="D48" s="6" t="s">
        <v>83</v>
      </c>
      <c r="E48" s="20" t="s">
        <v>84</v>
      </c>
      <c r="F48" s="7">
        <f t="shared" si="22"/>
        <v>4428422250.3299999</v>
      </c>
      <c r="G48" s="7">
        <v>1620736360.6700001</v>
      </c>
      <c r="H48" s="7">
        <v>1545991906.8</v>
      </c>
      <c r="I48" s="7">
        <v>1261693982.8599999</v>
      </c>
      <c r="J48" s="7">
        <f t="shared" si="23"/>
        <v>5455776046.0699997</v>
      </c>
      <c r="K48" s="7">
        <v>1824571749.3600001</v>
      </c>
      <c r="L48" s="7">
        <v>1816180674.5899999</v>
      </c>
      <c r="M48" s="7">
        <v>1815023622.1199999</v>
      </c>
      <c r="N48" s="7">
        <f>SUM(P48:R48)</f>
        <v>1027353795.74</v>
      </c>
      <c r="O48" s="31">
        <f t="shared" si="0"/>
        <v>0.18830571252645928</v>
      </c>
      <c r="P48" s="7">
        <f t="shared" ref="P48" si="30">K48-G48</f>
        <v>203835388.69000006</v>
      </c>
      <c r="Q48" s="7">
        <f t="shared" ref="Q48" si="31">L48-H48</f>
        <v>270188767.78999996</v>
      </c>
      <c r="R48" s="7">
        <f t="shared" ref="R48" si="32">M48-I48</f>
        <v>553329639.25999999</v>
      </c>
    </row>
    <row r="49" spans="2:18" s="11" customFormat="1" ht="18.75" x14ac:dyDescent="0.25">
      <c r="B49" s="10"/>
      <c r="C49" s="21" t="s">
        <v>101</v>
      </c>
      <c r="D49" s="21"/>
      <c r="E49" s="10"/>
      <c r="F49" s="9">
        <f>SUM(F42:F48)</f>
        <v>8155331311.3800001</v>
      </c>
      <c r="G49" s="9">
        <f t="shared" ref="G49:M49" si="33">SUM(G42:G48)</f>
        <v>2849062644.3600001</v>
      </c>
      <c r="H49" s="9">
        <f t="shared" si="33"/>
        <v>2791921087</v>
      </c>
      <c r="I49" s="9">
        <f t="shared" si="33"/>
        <v>2514347580.02</v>
      </c>
      <c r="J49" s="9">
        <f t="shared" si="33"/>
        <v>10089141116.969999</v>
      </c>
      <c r="K49" s="9">
        <f t="shared" si="33"/>
        <v>3319081164.9400005</v>
      </c>
      <c r="L49" s="9">
        <f t="shared" si="33"/>
        <v>3375026833.8000002</v>
      </c>
      <c r="M49" s="9">
        <f t="shared" si="33"/>
        <v>3395033118.23</v>
      </c>
      <c r="N49" s="9">
        <f>SUM(N42:N48)</f>
        <v>1933809805.5900002</v>
      </c>
      <c r="O49" s="32">
        <f t="shared" ref="O49" si="34">N49/J49</f>
        <v>0.19167239145236256</v>
      </c>
      <c r="P49" s="9">
        <f t="shared" ref="P49:R49" si="35">SUM(P42:P48)</f>
        <v>470018520.58000004</v>
      </c>
      <c r="Q49" s="9">
        <f t="shared" si="35"/>
        <v>583105746.79999995</v>
      </c>
      <c r="R49" s="9">
        <f t="shared" si="35"/>
        <v>880685538.21000016</v>
      </c>
    </row>
    <row r="50" spans="2:18" s="3" customFormat="1" ht="25.5" x14ac:dyDescent="0.25">
      <c r="B50" s="50" t="s">
        <v>108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</row>
    <row r="51" spans="2:18" ht="105" customHeight="1" x14ac:dyDescent="0.25">
      <c r="B51" s="34">
        <v>35</v>
      </c>
      <c r="C51" s="36" t="s">
        <v>59</v>
      </c>
      <c r="D51" s="38" t="s">
        <v>62</v>
      </c>
      <c r="E51" s="1" t="s">
        <v>60</v>
      </c>
      <c r="F51" s="7">
        <f>SUM(G51:I51)</f>
        <v>2608518.39</v>
      </c>
      <c r="G51" s="7">
        <v>869506.13</v>
      </c>
      <c r="H51" s="7">
        <v>869506.13</v>
      </c>
      <c r="I51" s="7">
        <v>869506.13</v>
      </c>
      <c r="J51" s="7">
        <f>SUM(K51:M51)</f>
        <v>3000000</v>
      </c>
      <c r="K51" s="7">
        <v>1000000</v>
      </c>
      <c r="L51" s="7">
        <v>1000000</v>
      </c>
      <c r="M51" s="7">
        <v>1000000</v>
      </c>
      <c r="N51" s="7">
        <f>SUM(P51:R51)</f>
        <v>391481.61</v>
      </c>
      <c r="O51" s="31">
        <f t="shared" ref="O51:O54" si="36">N51/J51</f>
        <v>0.13049386999999998</v>
      </c>
      <c r="P51" s="7">
        <f t="shared" ref="P51:R52" si="37">K51-G51</f>
        <v>130493.87</v>
      </c>
      <c r="Q51" s="7">
        <f t="shared" si="37"/>
        <v>130493.87</v>
      </c>
      <c r="R51" s="7">
        <f t="shared" si="37"/>
        <v>130493.87</v>
      </c>
    </row>
    <row r="52" spans="2:18" x14ac:dyDescent="0.25">
      <c r="B52" s="35"/>
      <c r="C52" s="37"/>
      <c r="D52" s="39"/>
      <c r="E52" s="1" t="s">
        <v>61</v>
      </c>
      <c r="F52" s="7">
        <f>SUM(G52:I52)</f>
        <v>4637366.01</v>
      </c>
      <c r="G52" s="7">
        <v>1545788.67</v>
      </c>
      <c r="H52" s="7">
        <v>1545788.67</v>
      </c>
      <c r="I52" s="7">
        <v>1545788.67</v>
      </c>
      <c r="J52" s="7">
        <f>SUM(K52:M52)</f>
        <v>6000000</v>
      </c>
      <c r="K52" s="7">
        <v>2000000</v>
      </c>
      <c r="L52" s="7">
        <v>2000000</v>
      </c>
      <c r="M52" s="7">
        <v>2000000</v>
      </c>
      <c r="N52" s="7">
        <f>SUM(P52:R52)</f>
        <v>1362633.9900000002</v>
      </c>
      <c r="O52" s="31">
        <f t="shared" si="36"/>
        <v>0.22710566500000004</v>
      </c>
      <c r="P52" s="7">
        <f t="shared" si="37"/>
        <v>454211.33000000007</v>
      </c>
      <c r="Q52" s="7">
        <f t="shared" si="37"/>
        <v>454211.33000000007</v>
      </c>
      <c r="R52" s="7">
        <f t="shared" si="37"/>
        <v>454211.33000000007</v>
      </c>
    </row>
    <row r="53" spans="2:18" ht="120" customHeight="1" x14ac:dyDescent="0.25">
      <c r="B53" s="1">
        <v>36</v>
      </c>
      <c r="C53" s="38" t="s">
        <v>72</v>
      </c>
      <c r="D53" s="6" t="s">
        <v>74</v>
      </c>
      <c r="E53" s="20" t="s">
        <v>73</v>
      </c>
      <c r="F53" s="7">
        <f>SUM(G53:I53)</f>
        <v>12005266.470000001</v>
      </c>
      <c r="G53" s="7">
        <v>4001755.49</v>
      </c>
      <c r="H53" s="7">
        <v>4001755.49</v>
      </c>
      <c r="I53" s="7">
        <v>4001755.49</v>
      </c>
      <c r="J53" s="7">
        <f>SUM(K53:M53)</f>
        <v>13612059.299999999</v>
      </c>
      <c r="K53" s="7">
        <v>4537353.0999999996</v>
      </c>
      <c r="L53" s="7">
        <v>4537353.0999999996</v>
      </c>
      <c r="M53" s="7">
        <v>4537353.0999999996</v>
      </c>
      <c r="N53" s="7">
        <f>SUM(P53:R53)</f>
        <v>1606792.8299999982</v>
      </c>
      <c r="O53" s="31">
        <f t="shared" si="36"/>
        <v>0.11804186233599484</v>
      </c>
      <c r="P53" s="7">
        <f t="shared" ref="P53:R54" si="38">K53-G53</f>
        <v>535597.6099999994</v>
      </c>
      <c r="Q53" s="7">
        <f t="shared" si="38"/>
        <v>535597.6099999994</v>
      </c>
      <c r="R53" s="7">
        <f t="shared" si="38"/>
        <v>535597.6099999994</v>
      </c>
    </row>
    <row r="54" spans="2:18" ht="30" x14ac:dyDescent="0.25">
      <c r="B54" s="1">
        <v>37</v>
      </c>
      <c r="C54" s="39"/>
      <c r="D54" s="6" t="s">
        <v>75</v>
      </c>
      <c r="E54" s="20" t="s">
        <v>76</v>
      </c>
      <c r="F54" s="7">
        <f>SUM(G54:I54)</f>
        <v>6000000</v>
      </c>
      <c r="G54" s="7">
        <v>2000000</v>
      </c>
      <c r="H54" s="7">
        <v>2000000</v>
      </c>
      <c r="I54" s="7">
        <v>2000000</v>
      </c>
      <c r="J54" s="7">
        <f>SUM(K54:M54)</f>
        <v>6623207.6399999997</v>
      </c>
      <c r="K54" s="7">
        <v>2207735.88</v>
      </c>
      <c r="L54" s="7">
        <v>2207735.88</v>
      </c>
      <c r="M54" s="7">
        <v>2207735.88</v>
      </c>
      <c r="N54" s="7">
        <f>SUM(P54:R54)</f>
        <v>623207.63999999966</v>
      </c>
      <c r="O54" s="31">
        <f t="shared" si="36"/>
        <v>9.4094534532817353E-2</v>
      </c>
      <c r="P54" s="7">
        <f t="shared" si="38"/>
        <v>207735.87999999989</v>
      </c>
      <c r="Q54" s="7">
        <f t="shared" si="38"/>
        <v>207735.87999999989</v>
      </c>
      <c r="R54" s="7">
        <f t="shared" si="38"/>
        <v>207735.87999999989</v>
      </c>
    </row>
    <row r="55" spans="2:18" s="11" customFormat="1" ht="18.75" x14ac:dyDescent="0.25">
      <c r="B55" s="10"/>
      <c r="C55" s="21" t="s">
        <v>101</v>
      </c>
      <c r="D55" s="21"/>
      <c r="E55" s="10"/>
      <c r="F55" s="9">
        <f>SUM(F51:F54)</f>
        <v>25251150.870000001</v>
      </c>
      <c r="G55" s="9">
        <f t="shared" ref="G55:M55" si="39">SUM(G51:G54)</f>
        <v>8417050.2899999991</v>
      </c>
      <c r="H55" s="9">
        <f t="shared" si="39"/>
        <v>8417050.2899999991</v>
      </c>
      <c r="I55" s="9">
        <f t="shared" si="39"/>
        <v>8417050.2899999991</v>
      </c>
      <c r="J55" s="9">
        <f t="shared" si="39"/>
        <v>29235266.939999998</v>
      </c>
      <c r="K55" s="9">
        <f t="shared" si="39"/>
        <v>9745088.9800000004</v>
      </c>
      <c r="L55" s="9">
        <f t="shared" si="39"/>
        <v>9745088.9800000004</v>
      </c>
      <c r="M55" s="9">
        <f t="shared" si="39"/>
        <v>9745088.9800000004</v>
      </c>
      <c r="N55" s="9">
        <f>SUM(N51:N54)</f>
        <v>3984116.069999998</v>
      </c>
      <c r="O55" s="32">
        <f>N55/J55</f>
        <v>0.13627773873851273</v>
      </c>
      <c r="P55" s="9">
        <f t="shared" ref="P55:R55" si="40">SUM(P51:P54)</f>
        <v>1328038.6899999995</v>
      </c>
      <c r="Q55" s="9">
        <f t="shared" si="40"/>
        <v>1328038.6899999995</v>
      </c>
      <c r="R55" s="9">
        <f t="shared" si="40"/>
        <v>1328038.6899999995</v>
      </c>
    </row>
    <row r="56" spans="2:18" s="4" customFormat="1" ht="22.5" x14ac:dyDescent="0.25">
      <c r="B56" s="25"/>
      <c r="C56" s="26" t="s">
        <v>105</v>
      </c>
      <c r="D56" s="27"/>
      <c r="E56" s="25"/>
      <c r="F56" s="28">
        <f>F40+F49+F55</f>
        <v>14367717176.990002</v>
      </c>
      <c r="G56" s="28">
        <f t="shared" ref="G56:R56" si="41">G40+G49+G55</f>
        <v>4930945329.6300001</v>
      </c>
      <c r="H56" s="28">
        <f t="shared" si="41"/>
        <v>4849179335.4799995</v>
      </c>
      <c r="I56" s="28">
        <f t="shared" si="41"/>
        <v>4578377472.21</v>
      </c>
      <c r="J56" s="28">
        <f t="shared" si="41"/>
        <v>19029177710.66</v>
      </c>
      <c r="K56" s="28">
        <f t="shared" si="41"/>
        <v>6302581806.7399998</v>
      </c>
      <c r="L56" s="28">
        <f t="shared" si="41"/>
        <v>6337699149.2199993</v>
      </c>
      <c r="M56" s="28">
        <f t="shared" si="41"/>
        <v>6388896754.6999989</v>
      </c>
      <c r="N56" s="28">
        <f t="shared" si="41"/>
        <v>4670675573.3099995</v>
      </c>
      <c r="O56" s="33">
        <f>N56/J56</f>
        <v>0.24544810313550872</v>
      </c>
      <c r="P56" s="28">
        <f t="shared" si="41"/>
        <v>1371636477.1100001</v>
      </c>
      <c r="Q56" s="28">
        <f t="shared" si="41"/>
        <v>1488519813.74</v>
      </c>
      <c r="R56" s="28">
        <f t="shared" si="41"/>
        <v>1810519282.4600003</v>
      </c>
    </row>
    <row r="57" spans="2:18" x14ac:dyDescent="0.25">
      <c r="P57" s="29"/>
      <c r="Q57" s="29"/>
      <c r="R57" s="29"/>
    </row>
  </sheetData>
  <autoFilter ref="A7:U59"/>
  <mergeCells count="30">
    <mergeCell ref="N6:O6"/>
    <mergeCell ref="B9:R9"/>
    <mergeCell ref="B4:R4"/>
    <mergeCell ref="P6:R6"/>
    <mergeCell ref="N5:R5"/>
    <mergeCell ref="E5:E7"/>
    <mergeCell ref="D5:D7"/>
    <mergeCell ref="C5:C7"/>
    <mergeCell ref="F5:I5"/>
    <mergeCell ref="J5:M5"/>
    <mergeCell ref="J6:J7"/>
    <mergeCell ref="K6:M6"/>
    <mergeCell ref="F6:F7"/>
    <mergeCell ref="G6:I6"/>
    <mergeCell ref="B51:B52"/>
    <mergeCell ref="C51:C52"/>
    <mergeCell ref="D51:D52"/>
    <mergeCell ref="C53:C54"/>
    <mergeCell ref="B5:B7"/>
    <mergeCell ref="B15:B16"/>
    <mergeCell ref="C15:C16"/>
    <mergeCell ref="D15:D16"/>
    <mergeCell ref="B41:R41"/>
    <mergeCell ref="B50:R50"/>
    <mergeCell ref="B17:B18"/>
    <mergeCell ref="C17:C18"/>
    <mergeCell ref="D17:D18"/>
    <mergeCell ref="C31:C32"/>
    <mergeCell ref="B31:B32"/>
    <mergeCell ref="D31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2022-12-06T11:18:53Z</dcterms:modified>
</cp:coreProperties>
</file>