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3" i="1"/>
  <c r="D13"/>
  <c r="D19"/>
  <c r="E49"/>
  <c r="E50"/>
  <c r="D50"/>
  <c r="D49"/>
  <c r="F36"/>
  <c r="G8"/>
  <c r="G9"/>
  <c r="G11"/>
  <c r="G12"/>
  <c r="G15"/>
  <c r="G16"/>
  <c r="G18"/>
  <c r="G19"/>
  <c r="G22"/>
  <c r="G23"/>
  <c r="G29"/>
  <c r="G30"/>
  <c r="G33"/>
  <c r="G34"/>
  <c r="G35"/>
  <c r="G39"/>
  <c r="G42"/>
  <c r="G43"/>
  <c r="G45"/>
  <c r="G46"/>
  <c r="G47"/>
  <c r="G49"/>
  <c r="G50"/>
  <c r="E27"/>
  <c r="G27" s="1"/>
  <c r="D27"/>
  <c r="D31"/>
  <c r="E31"/>
  <c r="G31" s="1"/>
  <c r="G13"/>
  <c r="E51"/>
  <c r="F17"/>
  <c r="E26"/>
  <c r="G26" s="1"/>
  <c r="E25"/>
  <c r="G25" s="1"/>
  <c r="D26"/>
  <c r="D25"/>
  <c r="F8"/>
  <c r="F9"/>
  <c r="F11"/>
  <c r="F12"/>
  <c r="F15"/>
  <c r="F16"/>
  <c r="F18"/>
  <c r="F19"/>
  <c r="F22"/>
  <c r="F23"/>
  <c r="F25"/>
  <c r="F26"/>
  <c r="F29"/>
  <c r="F30"/>
  <c r="F33"/>
  <c r="F34"/>
  <c r="F35"/>
  <c r="F39"/>
  <c r="F42"/>
  <c r="F43"/>
  <c r="F45"/>
  <c r="F46"/>
  <c r="F47"/>
  <c r="F49"/>
  <c r="F50"/>
  <c r="E6"/>
  <c r="E48" s="1"/>
  <c r="E20"/>
  <c r="G20" s="1"/>
  <c r="E37"/>
  <c r="G37" s="1"/>
  <c r="E40"/>
  <c r="G40" s="1"/>
  <c r="D40"/>
  <c r="D37"/>
  <c r="D20"/>
  <c r="F20" s="1"/>
  <c r="D6"/>
  <c r="F6" s="1"/>
  <c r="E5"/>
  <c r="E52" s="1"/>
  <c r="G6" l="1"/>
  <c r="D48"/>
  <c r="F48" s="1"/>
  <c r="F27"/>
  <c r="F40"/>
  <c r="F37"/>
  <c r="F31"/>
  <c r="F13"/>
  <c r="D5"/>
  <c r="G48" l="1"/>
  <c r="D52"/>
  <c r="D51"/>
  <c r="G5"/>
  <c r="F5"/>
  <c r="F52" l="1"/>
  <c r="G52"/>
  <c r="F51"/>
  <c r="G51"/>
</calcChain>
</file>

<file path=xl/sharedStrings.xml><?xml version="1.0" encoding="utf-8"?>
<sst xmlns="http://schemas.openxmlformats.org/spreadsheetml/2006/main" count="84" uniqueCount="74">
  <si>
    <t>№ п/п</t>
  </si>
  <si>
    <t>Направления расходования средств</t>
  </si>
  <si>
    <t>КОСГУ</t>
  </si>
  <si>
    <t>Утверждено 
на 2010 год, тыс.руб.</t>
  </si>
  <si>
    <t>Проект 
бюджета на 2011 год, тыс. руб.</t>
  </si>
  <si>
    <t>Абсолютное 
отклонение проекта бюджета на 2011 год от утвержденного бюджета на 2010 год, тыс. руб.</t>
  </si>
  <si>
    <t>Относительное 
отклонение проекта бюджета на 2011 год от утвержденного бюджета на 2010 год, %</t>
  </si>
  <si>
    <t>Аппарат. Департамент образования - всего</t>
  </si>
  <si>
    <t>Заработная плата</t>
  </si>
  <si>
    <t>из них</t>
  </si>
  <si>
    <t>Заработная плата работников</t>
  </si>
  <si>
    <t>Из общей суммы расходов:</t>
  </si>
  <si>
    <t>Оплата труда муниципальных служащих</t>
  </si>
  <si>
    <t>Оплата труда технических исполнителей</t>
  </si>
  <si>
    <t>Прочие выплаты</t>
  </si>
  <si>
    <t>из них:</t>
  </si>
  <si>
    <t>Ежемесячная компенсация работникам, 
находящимся в отпуске по уходу за ребенком до 3-ех лет (за счет средств работодателя)</t>
  </si>
  <si>
    <t>Компенсация средств к месту отдыха и обратно</t>
  </si>
  <si>
    <t>Командировки и служебные разъезды в части суточных</t>
  </si>
  <si>
    <t>Начисления на выплаты по оплате труда</t>
  </si>
  <si>
    <t>Начисления на оплату труда</t>
  </si>
  <si>
    <t>Транспортные услуги</t>
  </si>
  <si>
    <t>Проезд к месту нахождения учебного заведения</t>
  </si>
  <si>
    <t>Командировки и служебные разъезды в части проезда</t>
  </si>
  <si>
    <t>Прочие работы и услуги</t>
  </si>
  <si>
    <t>Повышение квалификации работников</t>
  </si>
  <si>
    <t>Пособия по социальной помощи населению</t>
  </si>
  <si>
    <t>Материальная помощь неработающим пенсионерам</t>
  </si>
  <si>
    <t>Прочие расходы</t>
  </si>
  <si>
    <t>Отчисления профсоюзным организациям</t>
  </si>
  <si>
    <t>Представительские расходы</t>
  </si>
  <si>
    <t>Количество штатных единиц - всего</t>
  </si>
  <si>
    <t>муниципальные служащие</t>
  </si>
  <si>
    <t>технические исполнители</t>
  </si>
  <si>
    <t>Другие расходы на 1 штатную единицу в год</t>
  </si>
  <si>
    <t>1.</t>
  </si>
  <si>
    <t>1.1.</t>
  </si>
  <si>
    <t>1.2.</t>
  </si>
  <si>
    <t>Единовременные и прочие выплаты из фонда оплаты
 труда</t>
  </si>
  <si>
    <t>2.</t>
  </si>
  <si>
    <t>2.1.</t>
  </si>
  <si>
    <t>2.2.</t>
  </si>
  <si>
    <t>2.3.</t>
  </si>
  <si>
    <t>2.4.</t>
  </si>
  <si>
    <t>2.5.</t>
  </si>
  <si>
    <t>3.</t>
  </si>
  <si>
    <t>3.1.</t>
  </si>
  <si>
    <t>3.2.</t>
  </si>
  <si>
    <t>4.</t>
  </si>
  <si>
    <t>4.1.</t>
  </si>
  <si>
    <t>4.2.</t>
  </si>
  <si>
    <t>5.</t>
  </si>
  <si>
    <t>5.1.</t>
  </si>
  <si>
    <t>5.2.</t>
  </si>
  <si>
    <t>5.3.</t>
  </si>
  <si>
    <t>6.</t>
  </si>
  <si>
    <t>6.1.</t>
  </si>
  <si>
    <t>7.</t>
  </si>
  <si>
    <t>7.1.</t>
  </si>
  <si>
    <t>7.2.</t>
  </si>
  <si>
    <t>Начисления на единовременные и прочие выплаты 
из фонда оплаты труда</t>
  </si>
  <si>
    <t>Командировки, служебные разъезды в части 
проживания</t>
  </si>
  <si>
    <t>Договоры возмездного оказания услуг 
(подшивка документов)</t>
  </si>
  <si>
    <t>Средняя заработная плата на 1 штатную 
единицу в месяц</t>
  </si>
  <si>
    <t>Общая сумма расходов на 1 штатную единицу в 
год</t>
  </si>
  <si>
    <t>Расходы бюджета по аппарту департамента образования на 2010, 2011 гг.</t>
  </si>
  <si>
    <t>Директор департамента</t>
  </si>
  <si>
    <t>Начальник планово-экономического отдела</t>
  </si>
  <si>
    <t>Н.Я. Стрельцова</t>
  </si>
  <si>
    <t>Т.Ю. Дю</t>
  </si>
  <si>
    <t>Предварительный медицинский осмотр</t>
  </si>
  <si>
    <t>5.4.</t>
  </si>
  <si>
    <t>Расходы на оздоровление работников, 
выплаты социального характера</t>
  </si>
  <si>
    <t>Услуги по аттестации рабочих мест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</si>
</sst>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8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40" sqref="B40"/>
    </sheetView>
  </sheetViews>
  <sheetFormatPr defaultRowHeight="15"/>
  <cols>
    <col min="1" max="1" width="7.5703125" style="1" customWidth="1"/>
    <col min="2" max="2" width="51.28515625" style="1" customWidth="1"/>
    <col min="3" max="3" width="9.140625" style="1"/>
    <col min="4" max="4" width="16.42578125" style="1" customWidth="1"/>
    <col min="5" max="5" width="14.140625" style="1" customWidth="1"/>
    <col min="6" max="6" width="17" style="1" customWidth="1"/>
    <col min="7" max="7" width="18" style="1" customWidth="1"/>
    <col min="8" max="16384" width="9.140625" style="1"/>
  </cols>
  <sheetData>
    <row r="2" spans="1:7" ht="18.75">
      <c r="A2" s="25" t="s">
        <v>65</v>
      </c>
      <c r="B2" s="25"/>
      <c r="C2" s="25"/>
      <c r="D2" s="25"/>
      <c r="E2" s="25"/>
      <c r="F2" s="25"/>
      <c r="G2" s="25"/>
    </row>
    <row r="4" spans="1:7" ht="105">
      <c r="A4" s="3" t="s">
        <v>0</v>
      </c>
      <c r="B4" s="3" t="s">
        <v>1</v>
      </c>
      <c r="C4" s="3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1:7" s="2" customFormat="1" ht="14.25">
      <c r="A5" s="21"/>
      <c r="B5" s="22" t="s">
        <v>7</v>
      </c>
      <c r="C5" s="21"/>
      <c r="D5" s="23">
        <f>D6+D13+D20+D27+D31+D37+D40</f>
        <v>62636</v>
      </c>
      <c r="E5" s="23">
        <f>E6+E13+E20+E27+E31+E37+E40</f>
        <v>69131</v>
      </c>
      <c r="F5" s="23">
        <f>E5-D5</f>
        <v>6495</v>
      </c>
      <c r="G5" s="24">
        <f>E5/D5</f>
        <v>1.1036943610703109</v>
      </c>
    </row>
    <row r="6" spans="1:7">
      <c r="A6" s="27" t="s">
        <v>35</v>
      </c>
      <c r="B6" s="28" t="s">
        <v>8</v>
      </c>
      <c r="C6" s="27">
        <v>211</v>
      </c>
      <c r="D6" s="29">
        <f>D8+D9</f>
        <v>48570</v>
      </c>
      <c r="E6" s="29">
        <f>E8+E9</f>
        <v>51635</v>
      </c>
      <c r="F6" s="29">
        <f>E6-D6</f>
        <v>3065</v>
      </c>
      <c r="G6" s="30">
        <f>E6/D6*100-100</f>
        <v>6.3104797199917755</v>
      </c>
    </row>
    <row r="7" spans="1:7">
      <c r="A7" s="3"/>
      <c r="B7" s="7" t="s">
        <v>9</v>
      </c>
      <c r="C7" s="3"/>
      <c r="D7" s="18"/>
      <c r="E7" s="18"/>
      <c r="F7" s="12"/>
      <c r="G7" s="19"/>
    </row>
    <row r="8" spans="1:7">
      <c r="A8" s="3" t="s">
        <v>36</v>
      </c>
      <c r="B8" s="7" t="s">
        <v>10</v>
      </c>
      <c r="C8" s="3"/>
      <c r="D8" s="18">
        <v>23892</v>
      </c>
      <c r="E8" s="18">
        <v>25398</v>
      </c>
      <c r="F8" s="12">
        <f t="shared" ref="F8:F52" si="0">E8-D8</f>
        <v>1506</v>
      </c>
      <c r="G8" s="19">
        <f t="shared" ref="G8:G52" si="1">E8/D8*100-100</f>
        <v>6.3033651431441626</v>
      </c>
    </row>
    <row r="9" spans="1:7" ht="30">
      <c r="A9" s="3" t="s">
        <v>37</v>
      </c>
      <c r="B9" s="8" t="s">
        <v>38</v>
      </c>
      <c r="C9" s="3"/>
      <c r="D9" s="18">
        <v>24678</v>
      </c>
      <c r="E9" s="18">
        <v>26237</v>
      </c>
      <c r="F9" s="12">
        <f t="shared" si="0"/>
        <v>1559</v>
      </c>
      <c r="G9" s="19">
        <f t="shared" si="1"/>
        <v>6.3173676959235081</v>
      </c>
    </row>
    <row r="10" spans="1:7">
      <c r="A10" s="3"/>
      <c r="B10" s="9" t="s">
        <v>11</v>
      </c>
      <c r="C10" s="3"/>
      <c r="D10" s="18"/>
      <c r="E10" s="18"/>
      <c r="F10" s="12"/>
      <c r="G10" s="19"/>
    </row>
    <row r="11" spans="1:7">
      <c r="A11" s="3"/>
      <c r="B11" s="9" t="s">
        <v>12</v>
      </c>
      <c r="C11" s="3"/>
      <c r="D11" s="18">
        <v>29778</v>
      </c>
      <c r="E11" s="18">
        <v>31415</v>
      </c>
      <c r="F11" s="12">
        <f t="shared" si="0"/>
        <v>1637</v>
      </c>
      <c r="G11" s="19">
        <f t="shared" si="1"/>
        <v>5.4973470347236173</v>
      </c>
    </row>
    <row r="12" spans="1:7">
      <c r="A12" s="3"/>
      <c r="B12" s="9" t="s">
        <v>13</v>
      </c>
      <c r="C12" s="3"/>
      <c r="D12" s="18">
        <v>18792</v>
      </c>
      <c r="E12" s="18">
        <v>20220</v>
      </c>
      <c r="F12" s="12">
        <f t="shared" si="0"/>
        <v>1428</v>
      </c>
      <c r="G12" s="19">
        <f t="shared" si="1"/>
        <v>7.5989782886334467</v>
      </c>
    </row>
    <row r="13" spans="1:7">
      <c r="A13" s="27" t="s">
        <v>39</v>
      </c>
      <c r="B13" s="28" t="s">
        <v>14</v>
      </c>
      <c r="C13" s="27">
        <v>212</v>
      </c>
      <c r="D13" s="29">
        <f>D15+D16+D18+D19+D17</f>
        <v>4820</v>
      </c>
      <c r="E13" s="29">
        <f>E15+E16+E18+E19+E17</f>
        <v>5830</v>
      </c>
      <c r="F13" s="29">
        <f t="shared" si="0"/>
        <v>1010</v>
      </c>
      <c r="G13" s="30">
        <f t="shared" si="1"/>
        <v>20.954356846473019</v>
      </c>
    </row>
    <row r="14" spans="1:7">
      <c r="A14" s="3"/>
      <c r="B14" s="7" t="s">
        <v>15</v>
      </c>
      <c r="C14" s="3"/>
      <c r="D14" s="18"/>
      <c r="E14" s="18"/>
      <c r="F14" s="12"/>
      <c r="G14" s="19"/>
    </row>
    <row r="15" spans="1:7" ht="45">
      <c r="A15" s="3" t="s">
        <v>40</v>
      </c>
      <c r="B15" s="8" t="s">
        <v>16</v>
      </c>
      <c r="C15" s="3"/>
      <c r="D15" s="18">
        <v>9</v>
      </c>
      <c r="E15" s="18">
        <v>10</v>
      </c>
      <c r="F15" s="12">
        <f t="shared" si="0"/>
        <v>1</v>
      </c>
      <c r="G15" s="19">
        <f t="shared" si="1"/>
        <v>11.111111111111114</v>
      </c>
    </row>
    <row r="16" spans="1:7">
      <c r="A16" s="3" t="s">
        <v>41</v>
      </c>
      <c r="B16" s="7" t="s">
        <v>17</v>
      </c>
      <c r="C16" s="3"/>
      <c r="D16" s="18">
        <v>1152</v>
      </c>
      <c r="E16" s="18">
        <v>1530</v>
      </c>
      <c r="F16" s="12">
        <f t="shared" si="0"/>
        <v>378</v>
      </c>
      <c r="G16" s="19">
        <f t="shared" si="1"/>
        <v>32.8125</v>
      </c>
    </row>
    <row r="17" spans="1:7">
      <c r="A17" s="3" t="s">
        <v>42</v>
      </c>
      <c r="B17" s="7" t="s">
        <v>70</v>
      </c>
      <c r="C17" s="3"/>
      <c r="D17" s="18"/>
      <c r="E17" s="18">
        <v>7</v>
      </c>
      <c r="F17" s="12">
        <f t="shared" si="0"/>
        <v>7</v>
      </c>
      <c r="G17" s="19">
        <v>0</v>
      </c>
    </row>
    <row r="18" spans="1:7">
      <c r="A18" s="3" t="s">
        <v>43</v>
      </c>
      <c r="B18" s="7" t="s">
        <v>18</v>
      </c>
      <c r="C18" s="3"/>
      <c r="D18" s="18">
        <v>48</v>
      </c>
      <c r="E18" s="18">
        <v>29</v>
      </c>
      <c r="F18" s="12">
        <f t="shared" si="0"/>
        <v>-19</v>
      </c>
      <c r="G18" s="19">
        <f t="shared" si="1"/>
        <v>-39.583333333333336</v>
      </c>
    </row>
    <row r="19" spans="1:7" ht="30">
      <c r="A19" s="3" t="s">
        <v>44</v>
      </c>
      <c r="B19" s="8" t="s">
        <v>72</v>
      </c>
      <c r="C19" s="3"/>
      <c r="D19" s="18">
        <f>3156+455</f>
        <v>3611</v>
      </c>
      <c r="E19" s="18">
        <v>4254</v>
      </c>
      <c r="F19" s="12">
        <f t="shared" si="0"/>
        <v>643</v>
      </c>
      <c r="G19" s="19">
        <f t="shared" si="1"/>
        <v>17.80670174466907</v>
      </c>
    </row>
    <row r="20" spans="1:7">
      <c r="A20" s="27" t="s">
        <v>45</v>
      </c>
      <c r="B20" s="28" t="s">
        <v>19</v>
      </c>
      <c r="C20" s="27">
        <v>213</v>
      </c>
      <c r="D20" s="29">
        <f>D22+D23</f>
        <v>8377</v>
      </c>
      <c r="E20" s="29">
        <f>E22+E23</f>
        <v>10651</v>
      </c>
      <c r="F20" s="29">
        <f t="shared" si="0"/>
        <v>2274</v>
      </c>
      <c r="G20" s="30">
        <f t="shared" si="1"/>
        <v>27.145756237316448</v>
      </c>
    </row>
    <row r="21" spans="1:7">
      <c r="A21" s="3"/>
      <c r="B21" s="7" t="s">
        <v>9</v>
      </c>
      <c r="C21" s="3"/>
      <c r="D21" s="18"/>
      <c r="E21" s="18"/>
      <c r="F21" s="12"/>
      <c r="G21" s="19"/>
    </row>
    <row r="22" spans="1:7">
      <c r="A22" s="3" t="s">
        <v>46</v>
      </c>
      <c r="B22" s="7" t="s">
        <v>20</v>
      </c>
      <c r="C22" s="3"/>
      <c r="D22" s="18">
        <v>7655</v>
      </c>
      <c r="E22" s="18">
        <v>9199</v>
      </c>
      <c r="F22" s="12">
        <f t="shared" si="0"/>
        <v>1544</v>
      </c>
      <c r="G22" s="19">
        <f t="shared" si="1"/>
        <v>20.169823644676683</v>
      </c>
    </row>
    <row r="23" spans="1:7" ht="30">
      <c r="A23" s="3" t="s">
        <v>47</v>
      </c>
      <c r="B23" s="8" t="s">
        <v>60</v>
      </c>
      <c r="C23" s="3"/>
      <c r="D23" s="18">
        <v>722</v>
      </c>
      <c r="E23" s="18">
        <v>1452</v>
      </c>
      <c r="F23" s="12">
        <f t="shared" si="0"/>
        <v>730</v>
      </c>
      <c r="G23" s="19">
        <f t="shared" si="1"/>
        <v>101.10803324099723</v>
      </c>
    </row>
    <row r="24" spans="1:7">
      <c r="A24" s="3"/>
      <c r="B24" s="9" t="s">
        <v>11</v>
      </c>
      <c r="C24" s="3"/>
      <c r="D24" s="18"/>
      <c r="E24" s="18"/>
      <c r="F24" s="12"/>
      <c r="G24" s="19"/>
    </row>
    <row r="25" spans="1:7">
      <c r="A25" s="3"/>
      <c r="B25" s="9" t="s">
        <v>12</v>
      </c>
      <c r="C25" s="3"/>
      <c r="D25" s="18">
        <f>D11*0.172472</f>
        <v>5135.8712159999995</v>
      </c>
      <c r="E25" s="18">
        <f>E11*0.206275</f>
        <v>6480.1291249999995</v>
      </c>
      <c r="F25" s="12">
        <f t="shared" si="0"/>
        <v>1344.2579089999999</v>
      </c>
      <c r="G25" s="19">
        <f t="shared" si="1"/>
        <v>26.173902196226734</v>
      </c>
    </row>
    <row r="26" spans="1:7">
      <c r="A26" s="3"/>
      <c r="B26" s="9" t="s">
        <v>13</v>
      </c>
      <c r="C26" s="3"/>
      <c r="D26" s="18">
        <f>D12*0.172472</f>
        <v>3241.0938239999996</v>
      </c>
      <c r="E26" s="18">
        <f>E12*0.206275</f>
        <v>4170.8804999999993</v>
      </c>
      <c r="F26" s="12">
        <f t="shared" si="0"/>
        <v>929.78667599999972</v>
      </c>
      <c r="G26" s="19">
        <f t="shared" si="1"/>
        <v>28.687434751657463</v>
      </c>
    </row>
    <row r="27" spans="1:7">
      <c r="A27" s="27" t="s">
        <v>48</v>
      </c>
      <c r="B27" s="28" t="s">
        <v>21</v>
      </c>
      <c r="C27" s="27">
        <v>222</v>
      </c>
      <c r="D27" s="29">
        <f>D29+D30</f>
        <v>224</v>
      </c>
      <c r="E27" s="29">
        <f>E29+E30</f>
        <v>94</v>
      </c>
      <c r="F27" s="29">
        <f t="shared" si="0"/>
        <v>-130</v>
      </c>
      <c r="G27" s="30">
        <f t="shared" si="1"/>
        <v>-58.035714285714285</v>
      </c>
    </row>
    <row r="28" spans="1:7">
      <c r="A28" s="3"/>
      <c r="B28" s="7" t="s">
        <v>15</v>
      </c>
      <c r="C28" s="3"/>
      <c r="D28" s="18"/>
      <c r="E28" s="18"/>
      <c r="F28" s="12"/>
      <c r="G28" s="19"/>
    </row>
    <row r="29" spans="1:7">
      <c r="A29" s="5" t="s">
        <v>49</v>
      </c>
      <c r="B29" s="7" t="s">
        <v>22</v>
      </c>
      <c r="C29" s="3"/>
      <c r="D29" s="18">
        <v>8</v>
      </c>
      <c r="E29" s="18">
        <v>9</v>
      </c>
      <c r="F29" s="12">
        <f t="shared" si="0"/>
        <v>1</v>
      </c>
      <c r="G29" s="19">
        <f t="shared" si="1"/>
        <v>12.5</v>
      </c>
    </row>
    <row r="30" spans="1:7">
      <c r="A30" s="3" t="s">
        <v>50</v>
      </c>
      <c r="B30" s="7" t="s">
        <v>23</v>
      </c>
      <c r="C30" s="3"/>
      <c r="D30" s="18">
        <v>216</v>
      </c>
      <c r="E30" s="18">
        <v>85</v>
      </c>
      <c r="F30" s="12">
        <f t="shared" si="0"/>
        <v>-131</v>
      </c>
      <c r="G30" s="19">
        <f t="shared" si="1"/>
        <v>-60.648148148148145</v>
      </c>
    </row>
    <row r="31" spans="1:7">
      <c r="A31" s="27" t="s">
        <v>51</v>
      </c>
      <c r="B31" s="28" t="s">
        <v>24</v>
      </c>
      <c r="C31" s="27">
        <v>226</v>
      </c>
      <c r="D31" s="29">
        <f>D33+D34+D35+D36</f>
        <v>491</v>
      </c>
      <c r="E31" s="29">
        <f>E33+E34+E35+E36</f>
        <v>766</v>
      </c>
      <c r="F31" s="29">
        <f t="shared" si="0"/>
        <v>275</v>
      </c>
      <c r="G31" s="30">
        <f t="shared" si="1"/>
        <v>56.008146639511182</v>
      </c>
    </row>
    <row r="32" spans="1:7">
      <c r="A32" s="3"/>
      <c r="B32" s="7" t="s">
        <v>15</v>
      </c>
      <c r="C32" s="3"/>
      <c r="D32" s="18"/>
      <c r="E32" s="18"/>
      <c r="F32" s="12"/>
      <c r="G32" s="19"/>
    </row>
    <row r="33" spans="1:7" ht="30">
      <c r="A33" s="3" t="s">
        <v>52</v>
      </c>
      <c r="B33" s="8" t="s">
        <v>61</v>
      </c>
      <c r="C33" s="3"/>
      <c r="D33" s="18">
        <v>273</v>
      </c>
      <c r="E33" s="18">
        <v>299</v>
      </c>
      <c r="F33" s="12">
        <f t="shared" si="0"/>
        <v>26</v>
      </c>
      <c r="G33" s="19">
        <f t="shared" si="1"/>
        <v>9.5238095238095326</v>
      </c>
    </row>
    <row r="34" spans="1:7">
      <c r="A34" s="3" t="s">
        <v>53</v>
      </c>
      <c r="B34" s="7" t="s">
        <v>25</v>
      </c>
      <c r="C34" s="3"/>
      <c r="D34" s="18">
        <v>65</v>
      </c>
      <c r="E34" s="18">
        <v>29</v>
      </c>
      <c r="F34" s="12">
        <f t="shared" si="0"/>
        <v>-36</v>
      </c>
      <c r="G34" s="19">
        <f t="shared" si="1"/>
        <v>-55.38461538461538</v>
      </c>
    </row>
    <row r="35" spans="1:7" ht="30">
      <c r="A35" s="6" t="s">
        <v>54</v>
      </c>
      <c r="B35" s="8" t="s">
        <v>62</v>
      </c>
      <c r="C35" s="3"/>
      <c r="D35" s="18">
        <v>153</v>
      </c>
      <c r="E35" s="18">
        <v>162</v>
      </c>
      <c r="F35" s="12">
        <f t="shared" si="0"/>
        <v>9</v>
      </c>
      <c r="G35" s="19">
        <f t="shared" si="1"/>
        <v>5.8823529411764781</v>
      </c>
    </row>
    <row r="36" spans="1:7">
      <c r="A36" s="6" t="s">
        <v>71</v>
      </c>
      <c r="B36" s="17" t="s">
        <v>73</v>
      </c>
      <c r="C36" s="3"/>
      <c r="D36" s="18"/>
      <c r="E36" s="18">
        <v>276</v>
      </c>
      <c r="F36" s="12">
        <f t="shared" si="0"/>
        <v>276</v>
      </c>
      <c r="G36" s="19"/>
    </row>
    <row r="37" spans="1:7">
      <c r="A37" s="27" t="s">
        <v>55</v>
      </c>
      <c r="B37" s="28" t="s">
        <v>26</v>
      </c>
      <c r="C37" s="27">
        <v>262</v>
      </c>
      <c r="D37" s="29">
        <f>D39</f>
        <v>24</v>
      </c>
      <c r="E37" s="29">
        <f>E39</f>
        <v>24</v>
      </c>
      <c r="F37" s="29">
        <f t="shared" si="0"/>
        <v>0</v>
      </c>
      <c r="G37" s="30">
        <f t="shared" si="1"/>
        <v>0</v>
      </c>
    </row>
    <row r="38" spans="1:7">
      <c r="A38" s="3"/>
      <c r="B38" s="7" t="s">
        <v>15</v>
      </c>
      <c r="C38" s="3"/>
      <c r="D38" s="18"/>
      <c r="E38" s="18"/>
      <c r="F38" s="12"/>
      <c r="G38" s="19"/>
    </row>
    <row r="39" spans="1:7">
      <c r="A39" s="3" t="s">
        <v>56</v>
      </c>
      <c r="B39" s="7" t="s">
        <v>27</v>
      </c>
      <c r="C39" s="3"/>
      <c r="D39" s="18">
        <v>24</v>
      </c>
      <c r="E39" s="18">
        <v>24</v>
      </c>
      <c r="F39" s="12">
        <f t="shared" si="0"/>
        <v>0</v>
      </c>
      <c r="G39" s="19">
        <f t="shared" si="1"/>
        <v>0</v>
      </c>
    </row>
    <row r="40" spans="1:7">
      <c r="A40" s="27" t="s">
        <v>57</v>
      </c>
      <c r="B40" s="28" t="s">
        <v>28</v>
      </c>
      <c r="C40" s="27">
        <v>290</v>
      </c>
      <c r="D40" s="29">
        <f>D42+D43</f>
        <v>130</v>
      </c>
      <c r="E40" s="29">
        <f>E42+E43</f>
        <v>131</v>
      </c>
      <c r="F40" s="29">
        <f t="shared" si="0"/>
        <v>1</v>
      </c>
      <c r="G40" s="30">
        <f t="shared" si="1"/>
        <v>0.7692307692307736</v>
      </c>
    </row>
    <row r="41" spans="1:7">
      <c r="A41" s="3"/>
      <c r="B41" s="7" t="s">
        <v>15</v>
      </c>
      <c r="C41" s="3"/>
      <c r="D41" s="12"/>
      <c r="E41" s="12"/>
      <c r="F41" s="12"/>
      <c r="G41" s="19"/>
    </row>
    <row r="42" spans="1:7">
      <c r="A42" s="3" t="s">
        <v>58</v>
      </c>
      <c r="B42" s="7" t="s">
        <v>29</v>
      </c>
      <c r="C42" s="3"/>
      <c r="D42" s="12">
        <v>123</v>
      </c>
      <c r="E42" s="12">
        <v>124</v>
      </c>
      <c r="F42" s="12">
        <f t="shared" si="0"/>
        <v>1</v>
      </c>
      <c r="G42" s="19">
        <f t="shared" si="1"/>
        <v>0.81300813008130035</v>
      </c>
    </row>
    <row r="43" spans="1:7">
      <c r="A43" s="3" t="s">
        <v>59</v>
      </c>
      <c r="B43" s="7" t="s">
        <v>30</v>
      </c>
      <c r="C43" s="3"/>
      <c r="D43" s="12">
        <v>7</v>
      </c>
      <c r="E43" s="12">
        <v>7</v>
      </c>
      <c r="F43" s="12">
        <f t="shared" si="0"/>
        <v>0</v>
      </c>
      <c r="G43" s="19">
        <f t="shared" si="1"/>
        <v>0</v>
      </c>
    </row>
    <row r="44" spans="1:7">
      <c r="A44" s="3"/>
      <c r="B44" s="7"/>
      <c r="C44" s="3"/>
      <c r="D44" s="12"/>
      <c r="E44" s="12"/>
      <c r="F44" s="12"/>
      <c r="G44" s="19"/>
    </row>
    <row r="45" spans="1:7">
      <c r="A45" s="3"/>
      <c r="B45" s="10" t="s">
        <v>31</v>
      </c>
      <c r="C45" s="15"/>
      <c r="D45" s="16">
        <v>65</v>
      </c>
      <c r="E45" s="16">
        <v>69</v>
      </c>
      <c r="F45" s="16">
        <f t="shared" si="0"/>
        <v>4</v>
      </c>
      <c r="G45" s="19">
        <f t="shared" si="1"/>
        <v>6.1538461538461604</v>
      </c>
    </row>
    <row r="46" spans="1:7">
      <c r="A46" s="3"/>
      <c r="B46" s="10" t="s">
        <v>32</v>
      </c>
      <c r="C46" s="15"/>
      <c r="D46" s="16">
        <v>35</v>
      </c>
      <c r="E46" s="16">
        <v>37</v>
      </c>
      <c r="F46" s="16">
        <f t="shared" si="0"/>
        <v>2</v>
      </c>
      <c r="G46" s="19">
        <f t="shared" si="1"/>
        <v>5.7142857142857224</v>
      </c>
    </row>
    <row r="47" spans="1:7">
      <c r="A47" s="3"/>
      <c r="B47" s="10" t="s">
        <v>33</v>
      </c>
      <c r="C47" s="15"/>
      <c r="D47" s="16">
        <v>30</v>
      </c>
      <c r="E47" s="16">
        <v>32</v>
      </c>
      <c r="F47" s="16">
        <f t="shared" si="0"/>
        <v>2</v>
      </c>
      <c r="G47" s="19">
        <f t="shared" si="1"/>
        <v>6.6666666666666714</v>
      </c>
    </row>
    <row r="48" spans="1:7" ht="30">
      <c r="A48" s="3"/>
      <c r="B48" s="11" t="s">
        <v>63</v>
      </c>
      <c r="C48" s="15"/>
      <c r="D48" s="16">
        <f>D6/D45/12*1000</f>
        <v>62269.230769230773</v>
      </c>
      <c r="E48" s="16">
        <f>E6/E45/12*1000</f>
        <v>62361.111111111117</v>
      </c>
      <c r="F48" s="16">
        <f t="shared" si="0"/>
        <v>91.880341880343622</v>
      </c>
      <c r="G48" s="19">
        <f t="shared" si="1"/>
        <v>0.14755335941254089</v>
      </c>
    </row>
    <row r="49" spans="1:7">
      <c r="A49" s="3"/>
      <c r="B49" s="10" t="s">
        <v>32</v>
      </c>
      <c r="C49" s="15"/>
      <c r="D49" s="16">
        <f>D11/D46/12*1000</f>
        <v>70899.999999999985</v>
      </c>
      <c r="E49" s="16">
        <f>E11/E46/12*1000</f>
        <v>70754.504504504512</v>
      </c>
      <c r="F49" s="16">
        <f t="shared" si="0"/>
        <v>-145.49549549547373</v>
      </c>
      <c r="G49" s="19">
        <f t="shared" si="1"/>
        <v>-0.20521226445059426</v>
      </c>
    </row>
    <row r="50" spans="1:7">
      <c r="A50" s="3"/>
      <c r="B50" s="10" t="s">
        <v>33</v>
      </c>
      <c r="C50" s="15"/>
      <c r="D50" s="16">
        <f>D12/D47/12*1000</f>
        <v>52199.999999999993</v>
      </c>
      <c r="E50" s="16">
        <f>E12/E47/12*1000</f>
        <v>52656.25</v>
      </c>
      <c r="F50" s="16">
        <f t="shared" si="0"/>
        <v>456.25000000000728</v>
      </c>
      <c r="G50" s="19">
        <f t="shared" si="1"/>
        <v>0.87404214559387583</v>
      </c>
    </row>
    <row r="51" spans="1:7">
      <c r="A51" s="3"/>
      <c r="B51" s="10" t="s">
        <v>34</v>
      </c>
      <c r="C51" s="15"/>
      <c r="D51" s="20">
        <f>(D5-D6)/D45/12</f>
        <v>18.033333333333335</v>
      </c>
      <c r="E51" s="20">
        <f>(E13+E20+E27+E31+E37+E40)/E45/12</f>
        <v>21.130434782608695</v>
      </c>
      <c r="F51" s="16">
        <f t="shared" si="0"/>
        <v>3.0971014492753604</v>
      </c>
      <c r="G51" s="19">
        <f t="shared" si="1"/>
        <v>17.174314875833787</v>
      </c>
    </row>
    <row r="52" spans="1:7" ht="30">
      <c r="A52" s="3"/>
      <c r="B52" s="11" t="s">
        <v>64</v>
      </c>
      <c r="C52" s="15"/>
      <c r="D52" s="20">
        <f>D5/D45</f>
        <v>963.63076923076926</v>
      </c>
      <c r="E52" s="20">
        <f>E5/E45</f>
        <v>1001.8985507246376</v>
      </c>
      <c r="F52" s="16">
        <f t="shared" si="0"/>
        <v>38.26778149386837</v>
      </c>
      <c r="G52" s="19">
        <f t="shared" si="1"/>
        <v>3.9712079269133511</v>
      </c>
    </row>
    <row r="55" spans="1:7">
      <c r="A55" s="26" t="s">
        <v>66</v>
      </c>
      <c r="B55" s="26"/>
      <c r="G55" s="14" t="s">
        <v>68</v>
      </c>
    </row>
    <row r="56" spans="1:7">
      <c r="A56" s="13"/>
      <c r="B56" s="13"/>
      <c r="G56" s="14"/>
    </row>
    <row r="57" spans="1:7">
      <c r="A57" s="13"/>
      <c r="B57" s="13"/>
      <c r="G57" s="14"/>
    </row>
    <row r="58" spans="1:7">
      <c r="A58" s="26" t="s">
        <v>67</v>
      </c>
      <c r="B58" s="26"/>
      <c r="G58" s="14" t="s">
        <v>69</v>
      </c>
    </row>
  </sheetData>
  <mergeCells count="3">
    <mergeCell ref="A2:G2"/>
    <mergeCell ref="A55:B55"/>
    <mergeCell ref="A58:B58"/>
  </mergeCells>
  <pageMargins left="0.87" right="0.28000000000000003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2010-11-12T10:22:32Z</dcterms:modified>
</cp:coreProperties>
</file>