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70" windowWidth="15180" windowHeight="8865"/>
  </bookViews>
  <sheets>
    <sheet name="инвестиции" sheetId="6" r:id="rId1"/>
  </sheets>
  <definedNames>
    <definedName name="_xlnm.Print_Titles" localSheetId="0">инвестиции!$4:$6</definedName>
    <definedName name="_xlnm.Print_Area" localSheetId="0">инвестиции!$A$1:$T$128</definedName>
  </definedNames>
  <calcPr calcId="145621" iterate="1"/>
</workbook>
</file>

<file path=xl/calcChain.xml><?xml version="1.0" encoding="utf-8"?>
<calcChain xmlns="http://schemas.openxmlformats.org/spreadsheetml/2006/main">
  <c r="F117" i="6" l="1"/>
  <c r="K67" i="6" l="1"/>
  <c r="U67" i="6" s="1"/>
  <c r="R97" i="6" l="1"/>
  <c r="P98" i="6"/>
  <c r="P97" i="6" s="1"/>
  <c r="S88" i="6"/>
  <c r="Q88" i="6"/>
  <c r="S71" i="6"/>
  <c r="Q71" i="6"/>
  <c r="S66" i="6"/>
  <c r="R66" i="6"/>
  <c r="Q66" i="6"/>
  <c r="S31" i="6" l="1"/>
  <c r="R31" i="6"/>
  <c r="P31" i="6"/>
  <c r="Q35" i="6"/>
  <c r="Q31" i="6" s="1"/>
  <c r="N109" i="6"/>
  <c r="M109" i="6"/>
  <c r="L109" i="6"/>
  <c r="K109" i="6"/>
  <c r="K108" i="6" s="1"/>
  <c r="J109" i="6"/>
  <c r="I109" i="6"/>
  <c r="K21" i="6"/>
  <c r="K20" i="6"/>
  <c r="K19" i="6"/>
  <c r="K38" i="6"/>
  <c r="K37" i="6"/>
  <c r="K36" i="6"/>
  <c r="K35" i="6"/>
  <c r="K34" i="6"/>
  <c r="K33" i="6"/>
  <c r="K32" i="6"/>
  <c r="K39" i="6"/>
  <c r="M31" i="6"/>
  <c r="L104" i="6"/>
  <c r="L103" i="6" s="1"/>
  <c r="L102" i="6" s="1"/>
  <c r="K104" i="6"/>
  <c r="L31" i="6"/>
  <c r="J31" i="6"/>
  <c r="I31" i="6"/>
  <c r="G31" i="6"/>
  <c r="G30" i="6" s="1"/>
  <c r="H88" i="6"/>
  <c r="H87" i="6" s="1"/>
  <c r="H86" i="6" s="1"/>
  <c r="S103" i="6"/>
  <c r="R103" i="6"/>
  <c r="R102" i="6" s="1"/>
  <c r="Q103" i="6"/>
  <c r="P103" i="6"/>
  <c r="O103" i="6"/>
  <c r="J103" i="6"/>
  <c r="G103" i="6"/>
  <c r="S102" i="6"/>
  <c r="Q102" i="6"/>
  <c r="P102" i="6"/>
  <c r="O102" i="6"/>
  <c r="J102" i="6"/>
  <c r="G102" i="6"/>
  <c r="S96" i="6"/>
  <c r="R96" i="6"/>
  <c r="Q96" i="6"/>
  <c r="P96" i="6"/>
  <c r="O96" i="6"/>
  <c r="K96" i="6"/>
  <c r="J96" i="6"/>
  <c r="J95" i="6" s="1"/>
  <c r="J94" i="6" s="1"/>
  <c r="H96" i="6"/>
  <c r="H95" i="6" s="1"/>
  <c r="H94" i="6" s="1"/>
  <c r="S95" i="6"/>
  <c r="S94" i="6" s="1"/>
  <c r="R95" i="6"/>
  <c r="R94" i="6" s="1"/>
  <c r="Q95" i="6"/>
  <c r="Q94" i="6" s="1"/>
  <c r="P95" i="6"/>
  <c r="P94" i="6" s="1"/>
  <c r="O95" i="6"/>
  <c r="O94" i="6" s="1"/>
  <c r="K99" i="6"/>
  <c r="K103" i="6" l="1"/>
  <c r="K31" i="6"/>
  <c r="K95" i="6"/>
  <c r="S86" i="6"/>
  <c r="R86" i="6"/>
  <c r="Q86" i="6"/>
  <c r="P86" i="6"/>
  <c r="O86" i="6"/>
  <c r="M86" i="6"/>
  <c r="L86" i="6"/>
  <c r="J86" i="6"/>
  <c r="G86" i="6"/>
  <c r="K91" i="6"/>
  <c r="S80" i="6"/>
  <c r="R80" i="6"/>
  <c r="Q80" i="6"/>
  <c r="P80" i="6"/>
  <c r="O80" i="6"/>
  <c r="N80" i="6"/>
  <c r="M80" i="6"/>
  <c r="L80" i="6"/>
  <c r="K80" i="6"/>
  <c r="J80" i="6"/>
  <c r="I80" i="6"/>
  <c r="H80" i="6"/>
  <c r="G80" i="6"/>
  <c r="S76" i="6"/>
  <c r="S75" i="6" s="1"/>
  <c r="R76" i="6"/>
  <c r="R75" i="6" s="1"/>
  <c r="Q76" i="6"/>
  <c r="Q75" i="6" s="1"/>
  <c r="P76" i="6"/>
  <c r="P75" i="6" s="1"/>
  <c r="O76" i="6"/>
  <c r="O75" i="6" s="1"/>
  <c r="L76" i="6"/>
  <c r="L75" i="6" s="1"/>
  <c r="K76" i="6"/>
  <c r="J76" i="6"/>
  <c r="J75" i="6" s="1"/>
  <c r="H76" i="6"/>
  <c r="H75" i="6" s="1"/>
  <c r="G76" i="6"/>
  <c r="G75" i="6" s="1"/>
  <c r="S70" i="6"/>
  <c r="S69" i="6" s="1"/>
  <c r="R70" i="6"/>
  <c r="Q70" i="6"/>
  <c r="Q69" i="6" s="1"/>
  <c r="P70" i="6"/>
  <c r="P69" i="6" s="1"/>
  <c r="O70" i="6"/>
  <c r="O69" i="6" s="1"/>
  <c r="L70" i="6"/>
  <c r="L69" i="6" s="1"/>
  <c r="K70" i="6"/>
  <c r="J70" i="6"/>
  <c r="J69" i="6" s="1"/>
  <c r="G70" i="6"/>
  <c r="G69" i="6" s="1"/>
  <c r="R69" i="6"/>
  <c r="S65" i="6"/>
  <c r="S64" i="6" s="1"/>
  <c r="S63" i="6" s="1"/>
  <c r="R65" i="6"/>
  <c r="R64" i="6" s="1"/>
  <c r="Q65" i="6"/>
  <c r="Q64" i="6" s="1"/>
  <c r="P65" i="6"/>
  <c r="P64" i="6" s="1"/>
  <c r="O65" i="6"/>
  <c r="O64" i="6" s="1"/>
  <c r="L65" i="6"/>
  <c r="L64" i="6" s="1"/>
  <c r="K65" i="6"/>
  <c r="J65" i="6"/>
  <c r="J64" i="6" s="1"/>
  <c r="G65" i="6"/>
  <c r="G64" i="6" s="1"/>
  <c r="S52" i="6"/>
  <c r="R52" i="6"/>
  <c r="Q52" i="6"/>
  <c r="P52" i="6"/>
  <c r="O52" i="6"/>
  <c r="M52" i="6"/>
  <c r="L52" i="6"/>
  <c r="J52" i="6"/>
  <c r="H52" i="6"/>
  <c r="G52" i="6"/>
  <c r="S43" i="6"/>
  <c r="R43" i="6"/>
  <c r="R40" i="6" s="1"/>
  <c r="Q43" i="6"/>
  <c r="P43" i="6"/>
  <c r="P40" i="6" s="1"/>
  <c r="O43" i="6"/>
  <c r="N43" i="6"/>
  <c r="M43" i="6"/>
  <c r="L43" i="6"/>
  <c r="K43" i="6"/>
  <c r="J43" i="6"/>
  <c r="I43" i="6"/>
  <c r="H43" i="6"/>
  <c r="H40" i="6" s="1"/>
  <c r="G43" i="6"/>
  <c r="S40" i="6"/>
  <c r="Q40" i="6"/>
  <c r="O40" i="6"/>
  <c r="M40" i="6"/>
  <c r="L40" i="6"/>
  <c r="K40" i="6"/>
  <c r="J40" i="6"/>
  <c r="G40" i="6"/>
  <c r="S30" i="6"/>
  <c r="R30" i="6"/>
  <c r="Q30" i="6"/>
  <c r="P30" i="6"/>
  <c r="O30" i="6"/>
  <c r="L30" i="6"/>
  <c r="K30" i="6"/>
  <c r="J30" i="6"/>
  <c r="S22" i="6"/>
  <c r="R22" i="6"/>
  <c r="Q22" i="6"/>
  <c r="P22" i="6"/>
  <c r="O22" i="6"/>
  <c r="M22" i="6"/>
  <c r="L22" i="6"/>
  <c r="K22" i="6"/>
  <c r="J22" i="6"/>
  <c r="H22" i="6"/>
  <c r="G22" i="6"/>
  <c r="S17" i="6"/>
  <c r="R17" i="6"/>
  <c r="Q17" i="6"/>
  <c r="P17" i="6"/>
  <c r="O17" i="6"/>
  <c r="J17" i="6"/>
  <c r="S9" i="6"/>
  <c r="S8" i="6" s="1"/>
  <c r="S7" i="6" s="1"/>
  <c r="R9" i="6"/>
  <c r="R8" i="6" s="1"/>
  <c r="R7" i="6" s="1"/>
  <c r="Q9" i="6"/>
  <c r="Q8" i="6" s="1"/>
  <c r="Q7" i="6" s="1"/>
  <c r="P9" i="6"/>
  <c r="P8" i="6" s="1"/>
  <c r="P7" i="6" s="1"/>
  <c r="O9" i="6"/>
  <c r="O8" i="6" s="1"/>
  <c r="O7" i="6" s="1"/>
  <c r="M9" i="6"/>
  <c r="M8" i="6" s="1"/>
  <c r="M7" i="6" s="1"/>
  <c r="L9" i="6"/>
  <c r="L8" i="6" s="1"/>
  <c r="L7" i="6" s="1"/>
  <c r="K9" i="6"/>
  <c r="J9" i="6"/>
  <c r="J8" i="6" s="1"/>
  <c r="J7" i="6" s="1"/>
  <c r="H9" i="6"/>
  <c r="H8" i="6" s="1"/>
  <c r="H7" i="6" s="1"/>
  <c r="G9" i="6"/>
  <c r="G8" i="6" s="1"/>
  <c r="G7" i="6" s="1"/>
  <c r="N54" i="6"/>
  <c r="N53" i="6" s="1"/>
  <c r="N52" i="6" s="1"/>
  <c r="K54" i="6"/>
  <c r="I54" i="6"/>
  <c r="I53" i="6" s="1"/>
  <c r="I52" i="6" s="1"/>
  <c r="F51" i="6"/>
  <c r="U51" i="6" s="1"/>
  <c r="F115" i="6"/>
  <c r="U115" i="6" s="1"/>
  <c r="F93" i="6"/>
  <c r="U93" i="6" s="1"/>
  <c r="N92" i="6"/>
  <c r="N91" i="6" s="1"/>
  <c r="I92" i="6"/>
  <c r="F92" i="6" s="1"/>
  <c r="F85" i="6"/>
  <c r="U85" i="6" s="1"/>
  <c r="F62" i="6"/>
  <c r="U62" i="6" s="1"/>
  <c r="F61" i="6"/>
  <c r="U61" i="6" s="1"/>
  <c r="F60" i="6"/>
  <c r="U60" i="6" s="1"/>
  <c r="F59" i="6"/>
  <c r="U59" i="6" s="1"/>
  <c r="F58" i="6"/>
  <c r="U58" i="6" s="1"/>
  <c r="F57" i="6"/>
  <c r="U57" i="6" s="1"/>
  <c r="F56" i="6"/>
  <c r="U56" i="6" s="1"/>
  <c r="F114" i="6"/>
  <c r="U114" i="6" s="1"/>
  <c r="F113" i="6"/>
  <c r="U113" i="6" s="1"/>
  <c r="F112" i="6"/>
  <c r="U112" i="6" s="1"/>
  <c r="F111" i="6"/>
  <c r="U111" i="6" s="1"/>
  <c r="F110" i="6"/>
  <c r="N108" i="6"/>
  <c r="F107" i="6"/>
  <c r="U107" i="6" s="1"/>
  <c r="F106" i="6"/>
  <c r="U106" i="6" s="1"/>
  <c r="N105" i="6"/>
  <c r="N104" i="6" s="1"/>
  <c r="M105" i="6"/>
  <c r="I105" i="6"/>
  <c r="I104" i="6" s="1"/>
  <c r="H105" i="6"/>
  <c r="F101" i="6"/>
  <c r="U101" i="6" s="1"/>
  <c r="N100" i="6"/>
  <c r="N99" i="6" s="1"/>
  <c r="I100" i="6"/>
  <c r="F98" i="6"/>
  <c r="U98" i="6" s="1"/>
  <c r="N97" i="6"/>
  <c r="N96" i="6" s="1"/>
  <c r="M97" i="6"/>
  <c r="M96" i="6" s="1"/>
  <c r="M95" i="6" s="1"/>
  <c r="M94" i="6" s="1"/>
  <c r="L97" i="6"/>
  <c r="L96" i="6" s="1"/>
  <c r="L95" i="6" s="1"/>
  <c r="L94" i="6" s="1"/>
  <c r="I97" i="6"/>
  <c r="I96" i="6" s="1"/>
  <c r="G97" i="6"/>
  <c r="G96" i="6" s="1"/>
  <c r="G95" i="6" s="1"/>
  <c r="G94" i="6" s="1"/>
  <c r="F90" i="6"/>
  <c r="U90" i="6" s="1"/>
  <c r="F89" i="6"/>
  <c r="U89" i="6" s="1"/>
  <c r="N88" i="6"/>
  <c r="N87" i="6" s="1"/>
  <c r="N86" i="6" s="1"/>
  <c r="I88" i="6"/>
  <c r="F88" i="6" s="1"/>
  <c r="U88" i="6" s="1"/>
  <c r="F84" i="6"/>
  <c r="U84" i="6" s="1"/>
  <c r="F83" i="6"/>
  <c r="U83" i="6" s="1"/>
  <c r="F82" i="6"/>
  <c r="U82" i="6" s="1"/>
  <c r="F81" i="6"/>
  <c r="U81" i="6" s="1"/>
  <c r="N79" i="6"/>
  <c r="F78" i="6"/>
  <c r="U78" i="6" s="1"/>
  <c r="N77" i="6"/>
  <c r="N76" i="6" s="1"/>
  <c r="N75" i="6" s="1"/>
  <c r="M77" i="6"/>
  <c r="M76" i="6" s="1"/>
  <c r="M75" i="6" s="1"/>
  <c r="I77" i="6"/>
  <c r="F77" i="6" s="1"/>
  <c r="F74" i="6"/>
  <c r="U74" i="6" s="1"/>
  <c r="F73" i="6"/>
  <c r="U73" i="6" s="1"/>
  <c r="F72" i="6"/>
  <c r="U72" i="6" s="1"/>
  <c r="N71" i="6"/>
  <c r="N70" i="6" s="1"/>
  <c r="N69" i="6" s="1"/>
  <c r="M71" i="6"/>
  <c r="M70" i="6" s="1"/>
  <c r="M69" i="6" s="1"/>
  <c r="I71" i="6"/>
  <c r="I70" i="6" s="1"/>
  <c r="I69" i="6" s="1"/>
  <c r="H71" i="6"/>
  <c r="H70" i="6" s="1"/>
  <c r="H69" i="6" s="1"/>
  <c r="F67" i="6"/>
  <c r="N66" i="6"/>
  <c r="N65" i="6" s="1"/>
  <c r="N64" i="6" s="1"/>
  <c r="M66" i="6"/>
  <c r="M65" i="6" s="1"/>
  <c r="M64" i="6" s="1"/>
  <c r="I66" i="6"/>
  <c r="I65" i="6" s="1"/>
  <c r="I64" i="6" s="1"/>
  <c r="H66" i="6"/>
  <c r="H65" i="6" s="1"/>
  <c r="H64" i="6" s="1"/>
  <c r="F55" i="6"/>
  <c r="U55" i="6" s="1"/>
  <c r="F50" i="6"/>
  <c r="U50" i="6" s="1"/>
  <c r="F49" i="6"/>
  <c r="U49" i="6" s="1"/>
  <c r="F48" i="6"/>
  <c r="U48" i="6" s="1"/>
  <c r="F47" i="6"/>
  <c r="U47" i="6" s="1"/>
  <c r="F46" i="6"/>
  <c r="U46" i="6" s="1"/>
  <c r="F45" i="6"/>
  <c r="U45" i="6" s="1"/>
  <c r="F44" i="6"/>
  <c r="U44" i="6" s="1"/>
  <c r="F42" i="6"/>
  <c r="U42" i="6" s="1"/>
  <c r="N41" i="6"/>
  <c r="I41" i="6"/>
  <c r="F41" i="6" s="1"/>
  <c r="U41" i="6" s="1"/>
  <c r="F39" i="6"/>
  <c r="U39" i="6" s="1"/>
  <c r="F38" i="6"/>
  <c r="U38" i="6" s="1"/>
  <c r="F37" i="6"/>
  <c r="U37" i="6" s="1"/>
  <c r="F36" i="6"/>
  <c r="U36" i="6" s="1"/>
  <c r="F35" i="6"/>
  <c r="U35" i="6" s="1"/>
  <c r="F34" i="6"/>
  <c r="U34" i="6" s="1"/>
  <c r="F33" i="6"/>
  <c r="U33" i="6" s="1"/>
  <c r="F32" i="6"/>
  <c r="U32" i="6" s="1"/>
  <c r="N31" i="6"/>
  <c r="N30" i="6" s="1"/>
  <c r="M30" i="6"/>
  <c r="M29" i="6" s="1"/>
  <c r="I30" i="6"/>
  <c r="H31" i="6"/>
  <c r="H30" i="6" s="1"/>
  <c r="F26" i="6"/>
  <c r="U26" i="6" s="1"/>
  <c r="F25" i="6"/>
  <c r="U25" i="6" s="1"/>
  <c r="F24" i="6"/>
  <c r="U24" i="6" s="1"/>
  <c r="N23" i="6"/>
  <c r="N22" i="6" s="1"/>
  <c r="I23" i="6"/>
  <c r="F23" i="6" s="1"/>
  <c r="F21" i="6"/>
  <c r="U21" i="6" s="1"/>
  <c r="F20" i="6"/>
  <c r="U20" i="6" s="1"/>
  <c r="F19" i="6"/>
  <c r="U19" i="6" s="1"/>
  <c r="N18" i="6"/>
  <c r="N17" i="6" s="1"/>
  <c r="M18" i="6"/>
  <c r="M17" i="6" s="1"/>
  <c r="L18" i="6"/>
  <c r="I18" i="6"/>
  <c r="I17" i="6" s="1"/>
  <c r="H18" i="6"/>
  <c r="H17" i="6" s="1"/>
  <c r="G18" i="6"/>
  <c r="G17" i="6" s="1"/>
  <c r="F14" i="6"/>
  <c r="U14" i="6" s="1"/>
  <c r="F13" i="6"/>
  <c r="U13" i="6" s="1"/>
  <c r="N12" i="6"/>
  <c r="I12" i="6"/>
  <c r="F12" i="6" s="1"/>
  <c r="U12" i="6" s="1"/>
  <c r="F11" i="6"/>
  <c r="U11" i="6" s="1"/>
  <c r="N10" i="6"/>
  <c r="I10" i="6"/>
  <c r="F10" i="6" s="1"/>
  <c r="U10" i="6" s="1"/>
  <c r="F109" i="6" l="1"/>
  <c r="U109" i="6" s="1"/>
  <c r="U110" i="6"/>
  <c r="K53" i="6"/>
  <c r="K8" i="6"/>
  <c r="K79" i="6"/>
  <c r="F22" i="6"/>
  <c r="U23" i="6"/>
  <c r="F76" i="6"/>
  <c r="U77" i="6"/>
  <c r="F91" i="6"/>
  <c r="U92" i="6"/>
  <c r="U22" i="6"/>
  <c r="K29" i="6"/>
  <c r="K64" i="6"/>
  <c r="K69" i="6"/>
  <c r="U76" i="6"/>
  <c r="K86" i="6"/>
  <c r="U91" i="6"/>
  <c r="K94" i="6"/>
  <c r="K102" i="6"/>
  <c r="M27" i="6"/>
  <c r="L17" i="6"/>
  <c r="K18" i="6"/>
  <c r="F43" i="6"/>
  <c r="F40" i="6" s="1"/>
  <c r="U40" i="6" s="1"/>
  <c r="M104" i="6"/>
  <c r="M103" i="6" s="1"/>
  <c r="M102" i="6" s="1"/>
  <c r="N103" i="6"/>
  <c r="N102" i="6"/>
  <c r="J29" i="6"/>
  <c r="J27" i="6" s="1"/>
  <c r="L29" i="6"/>
  <c r="L27" i="6" s="1"/>
  <c r="F108" i="6"/>
  <c r="U108" i="6" s="1"/>
  <c r="H29" i="6"/>
  <c r="P29" i="6"/>
  <c r="P27" i="6" s="1"/>
  <c r="R29" i="6"/>
  <c r="R27" i="6" s="1"/>
  <c r="K75" i="6"/>
  <c r="N40" i="6"/>
  <c r="N29" i="6" s="1"/>
  <c r="N27" i="6" s="1"/>
  <c r="J16" i="6"/>
  <c r="J15" i="6" s="1"/>
  <c r="O16" i="6"/>
  <c r="O15" i="6" s="1"/>
  <c r="Q16" i="6"/>
  <c r="Q15" i="6" s="1"/>
  <c r="S16" i="6"/>
  <c r="S15" i="6" s="1"/>
  <c r="G29" i="6"/>
  <c r="O29" i="6"/>
  <c r="O27" i="6" s="1"/>
  <c r="Q29" i="6"/>
  <c r="Q27" i="6" s="1"/>
  <c r="S29" i="6"/>
  <c r="S27" i="6" s="1"/>
  <c r="N95" i="6"/>
  <c r="N94" i="6" s="1"/>
  <c r="F100" i="6"/>
  <c r="I99" i="6"/>
  <c r="I95" i="6" s="1"/>
  <c r="I94" i="6" s="1"/>
  <c r="I108" i="6"/>
  <c r="I103" i="6" s="1"/>
  <c r="N68" i="6"/>
  <c r="G68" i="6"/>
  <c r="O68" i="6"/>
  <c r="Q68" i="6"/>
  <c r="S68" i="6"/>
  <c r="I91" i="6"/>
  <c r="H68" i="6"/>
  <c r="M68" i="6"/>
  <c r="J68" i="6"/>
  <c r="L68" i="6"/>
  <c r="P68" i="6"/>
  <c r="R68" i="6"/>
  <c r="F80" i="6"/>
  <c r="F79" i="6" s="1"/>
  <c r="F75" i="6" s="1"/>
  <c r="I79" i="6"/>
  <c r="I76" i="6"/>
  <c r="R63" i="6"/>
  <c r="I40" i="6"/>
  <c r="I29" i="6" s="1"/>
  <c r="N9" i="6"/>
  <c r="N8" i="6" s="1"/>
  <c r="N7" i="6" s="1"/>
  <c r="F54" i="6"/>
  <c r="F53" i="6" s="1"/>
  <c r="F52" i="6" s="1"/>
  <c r="P16" i="6"/>
  <c r="P15" i="6" s="1"/>
  <c r="R16" i="6"/>
  <c r="R15" i="6" s="1"/>
  <c r="I22" i="6"/>
  <c r="I16" i="6" s="1"/>
  <c r="I15" i="6" s="1"/>
  <c r="H16" i="6"/>
  <c r="H15" i="6" s="1"/>
  <c r="L16" i="6"/>
  <c r="L15" i="6" s="1"/>
  <c r="N16" i="6"/>
  <c r="N15" i="6" s="1"/>
  <c r="G16" i="6"/>
  <c r="G15" i="6" s="1"/>
  <c r="M16" i="6"/>
  <c r="M15" i="6" s="1"/>
  <c r="I9" i="6"/>
  <c r="I8" i="6" s="1"/>
  <c r="I7" i="6" s="1"/>
  <c r="I87" i="6"/>
  <c r="F9" i="6"/>
  <c r="F8" i="6" s="1"/>
  <c r="F7" i="6" s="1"/>
  <c r="F31" i="6"/>
  <c r="F30" i="6" s="1"/>
  <c r="U30" i="6" s="1"/>
  <c r="F66" i="6"/>
  <c r="F97" i="6"/>
  <c r="F105" i="6"/>
  <c r="H104" i="6"/>
  <c r="H103" i="6" s="1"/>
  <c r="H102" i="6" s="1"/>
  <c r="F18" i="6"/>
  <c r="F17" i="6" s="1"/>
  <c r="F16" i="6" s="1"/>
  <c r="F71" i="6"/>
  <c r="S117" i="6" l="1"/>
  <c r="S116" i="6" s="1"/>
  <c r="R117" i="6"/>
  <c r="R116" i="6" s="1"/>
  <c r="K68" i="6"/>
  <c r="F70" i="6"/>
  <c r="U71" i="6"/>
  <c r="F104" i="6"/>
  <c r="U105" i="6"/>
  <c r="F65" i="6"/>
  <c r="U66" i="6"/>
  <c r="F99" i="6"/>
  <c r="U99" i="6" s="1"/>
  <c r="U100" i="6"/>
  <c r="K17" i="6"/>
  <c r="U18" i="6"/>
  <c r="U31" i="6"/>
  <c r="U79" i="6"/>
  <c r="K7" i="6"/>
  <c r="U7" i="6" s="1"/>
  <c r="U8" i="6"/>
  <c r="K52" i="6"/>
  <c r="U53" i="6"/>
  <c r="F96" i="6"/>
  <c r="U96" i="6" s="1"/>
  <c r="U97" i="6"/>
  <c r="U75" i="6"/>
  <c r="U80" i="6"/>
  <c r="U43" i="6"/>
  <c r="U9" i="6"/>
  <c r="U54" i="6"/>
  <c r="F29" i="6"/>
  <c r="U29" i="6" s="1"/>
  <c r="I27" i="6"/>
  <c r="G27" i="6"/>
  <c r="H27" i="6"/>
  <c r="I102" i="6"/>
  <c r="I75" i="6"/>
  <c r="F87" i="6"/>
  <c r="I86" i="6"/>
  <c r="I68" i="6" s="1"/>
  <c r="Q63" i="6"/>
  <c r="Q117" i="6" s="1"/>
  <c r="Q116" i="6" s="1"/>
  <c r="F15" i="6"/>
  <c r="F95" i="6" l="1"/>
  <c r="F86" i="6"/>
  <c r="U87" i="6"/>
  <c r="F94" i="6"/>
  <c r="U94" i="6" s="1"/>
  <c r="U95" i="6"/>
  <c r="U52" i="6"/>
  <c r="K27" i="6"/>
  <c r="U17" i="6"/>
  <c r="K16" i="6"/>
  <c r="F64" i="6"/>
  <c r="U64" i="6" s="1"/>
  <c r="U65" i="6"/>
  <c r="F103" i="6"/>
  <c r="U104" i="6"/>
  <c r="F69" i="6"/>
  <c r="U69" i="6" s="1"/>
  <c r="U70" i="6"/>
  <c r="F27" i="6"/>
  <c r="P63" i="6"/>
  <c r="P117" i="6" s="1"/>
  <c r="P116" i="6" s="1"/>
  <c r="K15" i="6" l="1"/>
  <c r="U15" i="6" s="1"/>
  <c r="U16" i="6"/>
  <c r="U27" i="6"/>
  <c r="F102" i="6"/>
  <c r="U102" i="6" s="1"/>
  <c r="U103" i="6"/>
  <c r="F68" i="6"/>
  <c r="U68" i="6" s="1"/>
  <c r="U86" i="6"/>
  <c r="O63" i="6"/>
  <c r="O117" i="6" s="1"/>
  <c r="O116" i="6" s="1"/>
  <c r="N63" i="6" l="1"/>
  <c r="N117" i="6" s="1"/>
  <c r="N116" i="6" s="1"/>
  <c r="M63" i="6" l="1"/>
  <c r="M117" i="6" s="1"/>
  <c r="M116" i="6" s="1"/>
  <c r="L63" i="6" l="1"/>
  <c r="L117" i="6" s="1"/>
  <c r="L116" i="6" s="1"/>
  <c r="K63" i="6" l="1"/>
  <c r="K117" i="6" s="1"/>
  <c r="K116" i="6" s="1"/>
  <c r="J63" i="6" l="1"/>
  <c r="J117" i="6" s="1"/>
  <c r="J116" i="6" s="1"/>
  <c r="I63" i="6" l="1"/>
  <c r="I117" i="6" s="1"/>
  <c r="I116" i="6" s="1"/>
  <c r="H63" i="6" l="1"/>
  <c r="H117" i="6" s="1"/>
  <c r="H116" i="6" s="1"/>
  <c r="G63" i="6" l="1"/>
  <c r="G117" i="6" s="1"/>
  <c r="G116" i="6" s="1"/>
  <c r="F63" i="6"/>
  <c r="F116" i="6" s="1"/>
  <c r="U116" i="6" s="1"/>
  <c r="U117" i="6" l="1"/>
  <c r="U63" i="6"/>
</calcChain>
</file>

<file path=xl/sharedStrings.xml><?xml version="1.0" encoding="utf-8"?>
<sst xmlns="http://schemas.openxmlformats.org/spreadsheetml/2006/main" count="517" uniqueCount="173">
  <si>
    <t>бюджет АО</t>
  </si>
  <si>
    <t>бюджет МО</t>
  </si>
  <si>
    <t>ВСЕГО</t>
  </si>
  <si>
    <t>КВР</t>
  </si>
  <si>
    <t>КЦСР</t>
  </si>
  <si>
    <t>КФСР</t>
  </si>
  <si>
    <t>коды бюджетной классификации</t>
  </si>
  <si>
    <t xml:space="preserve">Главный бухгалтер </t>
  </si>
  <si>
    <t>подпись</t>
  </si>
  <si>
    <t>7950000</t>
  </si>
  <si>
    <t>КОСГУ</t>
  </si>
  <si>
    <t>0100</t>
  </si>
  <si>
    <t>5220000</t>
  </si>
  <si>
    <t>Региональные целевые программы</t>
  </si>
  <si>
    <t>Целевые программы муниципальных образований</t>
  </si>
  <si>
    <t>Всего по разделу 0100</t>
  </si>
  <si>
    <t>Федеральный бюджет</t>
  </si>
  <si>
    <t>Примечание</t>
  </si>
  <si>
    <t xml:space="preserve">Итого </t>
  </si>
  <si>
    <t>*отчеты отличные от формы представленной таблицы приниматься не будут</t>
  </si>
  <si>
    <t>** При заполнении таблицы так же необходимо отражать расходы по КосГу 226, касающиеся выполнения проектно-изыскательских работ по объектам капитального строительства в случае отдельно заключенного контракта на выполнение данного вида работ</t>
  </si>
  <si>
    <t>Наименование программ/объектов</t>
  </si>
  <si>
    <t>Примечание (необходимо пояснить причины низкого исполнения расходов (менее 95%)</t>
  </si>
  <si>
    <t>Всего</t>
  </si>
  <si>
    <t>А</t>
  </si>
  <si>
    <t>Итого по подразделу 0113</t>
  </si>
  <si>
    <t>0113</t>
  </si>
  <si>
    <t>в рублях (с копейками)</t>
  </si>
  <si>
    <t>остатки средств бюджета АО</t>
  </si>
  <si>
    <t>План на 2013 год</t>
  </si>
  <si>
    <t>кассовые расходы за 2013 год</t>
  </si>
  <si>
    <t>сумма возврата средств в бюджет автономного округа в 2013 году</t>
  </si>
  <si>
    <t>остатки средств на 01.01.2014</t>
  </si>
  <si>
    <t>таблица 23</t>
  </si>
  <si>
    <t>Аналитическая таблица по инвестиционной деятельности за 2013 год  по муниципальному образованию городской округ город Сургут</t>
  </si>
  <si>
    <t/>
  </si>
  <si>
    <t>411</t>
  </si>
  <si>
    <t>Долгосрочная целевая программа "Строительство объектов социального и культурного значения на период с 2010 по 2015 годы"</t>
  </si>
  <si>
    <t>7952500</t>
  </si>
  <si>
    <t>226</t>
  </si>
  <si>
    <t>Долгосрочная целевая программа "Развитие территориального общественного самоуправления в городе Сургуте на 2012 — 2014 годы"</t>
  </si>
  <si>
    <t>7953600</t>
  </si>
  <si>
    <t>310</t>
  </si>
  <si>
    <t>0409</t>
  </si>
  <si>
    <t>Подпрограмма "Автомобильные дороги"</t>
  </si>
  <si>
    <t>5226105</t>
  </si>
  <si>
    <t>Долгосрочная целевая программа "Строительство, реконструкция, капитальный ремонт и ремонт дорожно-уличной сети в городе Сургуте на период с 2013 по 2017 годы"</t>
  </si>
  <si>
    <t>7953100</t>
  </si>
  <si>
    <t>Автомобильная дорога к новому кладбищу (УКС)</t>
  </si>
  <si>
    <t>Ул.Киртбая (ул.1З - ул.3З) (УКС)</t>
  </si>
  <si>
    <t>Улица 5 "З" от Нефтеюганского шоссе до ул. 39 "З" (УКС)</t>
  </si>
  <si>
    <t>0502</t>
  </si>
  <si>
    <t>Программа "Модернизация и реформирование жилищно-коммунального комплекса Ханты-Мансийского автономного округа — Югры на 2011 — 2013 годы и на период до 2015 года"</t>
  </si>
  <si>
    <t>5222100</t>
  </si>
  <si>
    <t>Долгосрочная целевая программа "Модернизация и реформирование жилищно-коммунального комплекса муниципального образования городской округ город Сургут на период 2013 — 2015 годы "</t>
  </si>
  <si>
    <t>7954000</t>
  </si>
  <si>
    <t>0503</t>
  </si>
  <si>
    <t>0605</t>
  </si>
  <si>
    <t>Программа "Развитие системы обращения с отходами производства и потребления в Ханты-Мансийском автономном округе — Югре на 2012 — 2015 годы и на период до 2020 года"</t>
  </si>
  <si>
    <t>5227700</t>
  </si>
  <si>
    <t>0701</t>
  </si>
  <si>
    <t>Подпрограмма "Развитие материально-технической базы сферы образования"</t>
  </si>
  <si>
    <t>5225603</t>
  </si>
  <si>
    <t>0702</t>
  </si>
  <si>
    <t>0707</t>
  </si>
  <si>
    <t>Подпрограмма "Организация отдыха и оздоровления детей"</t>
  </si>
  <si>
    <t>5221310</t>
  </si>
  <si>
    <t>0909</t>
  </si>
  <si>
    <t>Подпрограмма "Развитие материально-технической базы учреждений здравоохранения"</t>
  </si>
  <si>
    <t>5225804</t>
  </si>
  <si>
    <t>1102</t>
  </si>
  <si>
    <t>Программа "Развитие физической культуры и спорта в Ханты-Мансийском автономном округе — Югре" на 2011 — 2013 годы и на период до 2015 года</t>
  </si>
  <si>
    <t>5223500</t>
  </si>
  <si>
    <t>413</t>
  </si>
  <si>
    <t>530</t>
  </si>
  <si>
    <t>422</t>
  </si>
  <si>
    <t>Сургутский городской государственный архив</t>
  </si>
  <si>
    <t>Общественный центр в п. Снежный</t>
  </si>
  <si>
    <t>Всего по разделу 0400</t>
  </si>
  <si>
    <t>0400</t>
  </si>
  <si>
    <t>Дорожное хозяйство (дорожные фонды)</t>
  </si>
  <si>
    <t>Ул.Университетская (ул.Северная-пр.Пролетарский)</t>
  </si>
  <si>
    <t xml:space="preserve">Объездная автодорога в обход ГРЭС-1 и ГРЭС-2 </t>
  </si>
  <si>
    <t>Ул.Университетская (ул.23В-ул.7ПР), 5 пусковой комплекс</t>
  </si>
  <si>
    <r>
      <rPr>
        <b/>
        <sz val="10"/>
        <rFont val="Times New Roman"/>
        <family val="1"/>
        <charset val="204"/>
      </rPr>
      <t xml:space="preserve">Всего по разделу 0500 </t>
    </r>
    <r>
      <rPr>
        <b/>
        <sz val="9"/>
        <rFont val="Times New Roman"/>
        <family val="1"/>
        <charset val="204"/>
      </rPr>
      <t xml:space="preserve">   
Жилищно-коммунальное хозяйство</t>
    </r>
  </si>
  <si>
    <t>0500</t>
  </si>
  <si>
    <t>Коммунальное хозяйство</t>
  </si>
  <si>
    <t>52200000</t>
  </si>
  <si>
    <t xml:space="preserve">Выкуп объектов недвижимости (компенсация) для сноса </t>
  </si>
  <si>
    <t>Застройка микрорайона 48. Инженерные сети</t>
  </si>
  <si>
    <t xml:space="preserve">Инженерные сети и внутриквартальные проезды п. Кедровый-1 </t>
  </si>
  <si>
    <t xml:space="preserve">Инженерные сети и внутриквартальные проезды п. Лунный </t>
  </si>
  <si>
    <t>Объездная автомобильная дорога 1 "З", 6 пусковой комплекс,ул. Дзержинского</t>
  </si>
  <si>
    <t>Реконструкция объектов электросетевого хозяйства</t>
  </si>
  <si>
    <t>Застройка мкр.32.(2 оч.стр-ва.) инженерные сети</t>
  </si>
  <si>
    <t>Инженерные сети по ул.1"З"от Н/ш до КОС ЛК ОС-2</t>
  </si>
  <si>
    <t>Благоустройство</t>
  </si>
  <si>
    <t xml:space="preserve">Новое кладбище </t>
  </si>
  <si>
    <t xml:space="preserve">"Парк в 43 мкр." </t>
  </si>
  <si>
    <t xml:space="preserve">"Сквер в микрорайоне 40" </t>
  </si>
  <si>
    <t xml:space="preserve">Парк "За Саймой" </t>
  </si>
  <si>
    <t xml:space="preserve">Сквер "Старожилов" </t>
  </si>
  <si>
    <t xml:space="preserve">Сквер в 31 мкр. </t>
  </si>
  <si>
    <t xml:space="preserve">Сквер в 32 мкр. </t>
  </si>
  <si>
    <t>Сквер в 39 мкр.</t>
  </si>
  <si>
    <t>Всего по разделу 0600</t>
  </si>
  <si>
    <t>Другие вопросы в области охраны окружающей среды</t>
  </si>
  <si>
    <t>0600</t>
  </si>
  <si>
    <t>Итого по подразделу 0700  Образование</t>
  </si>
  <si>
    <t>Дошкольное образование</t>
  </si>
  <si>
    <t>0700</t>
  </si>
  <si>
    <t xml:space="preserve">Детский сад "Золотой Ключик" </t>
  </si>
  <si>
    <t xml:space="preserve">Детский сад, мкр.ПИКС </t>
  </si>
  <si>
    <t>Детский сад "Золотой Ключик"</t>
  </si>
  <si>
    <t>Общее образование</t>
  </si>
  <si>
    <t>Молодёжная политика и оздоровление детей</t>
  </si>
  <si>
    <t>0900</t>
  </si>
  <si>
    <t>Всего по разделу 0900  Здравоохранение</t>
  </si>
  <si>
    <t>Другие вопросы в области здравоохранения</t>
  </si>
  <si>
    <t>Всего по разделу 1100 Физическая культура и спорт</t>
  </si>
  <si>
    <t>Массовый спорт</t>
  </si>
  <si>
    <t>1100</t>
  </si>
  <si>
    <t>Спортивное ядро, мкр.№35А,3 п.к.</t>
  </si>
  <si>
    <t xml:space="preserve">Спортивный центр с универсальным игровым залом 2 </t>
  </si>
  <si>
    <t>Спортивный центр с универсальным игровым залом 4</t>
  </si>
  <si>
    <t>Спортивный центр с универсальным игровым залом (№ 1)</t>
  </si>
  <si>
    <t xml:space="preserve">Загородный спортивный лагерь "Барсова гора" </t>
  </si>
  <si>
    <t>Загородный спортивный лагерь "Олимпия"</t>
  </si>
  <si>
    <t xml:space="preserve">Детская школа искусств в мкр. 25 </t>
  </si>
  <si>
    <t>СЮН в лесопарк.зоне, м/уречье р.Сайма</t>
  </si>
  <si>
    <t xml:space="preserve">Поликлиника"Нефтяник"700 пос.мкр.37 </t>
  </si>
  <si>
    <t xml:space="preserve">Детская школа искусств, мкр.ПИКС </t>
  </si>
  <si>
    <t>Зд.мун.ВОШ №1, ул. Профсоюзов, 52</t>
  </si>
  <si>
    <t>Расширение полигона ТБО в г.Сургуте</t>
  </si>
  <si>
    <t xml:space="preserve">Спортивный комплекс с плавательным бассейном 50 м г.Сургут </t>
  </si>
  <si>
    <t>Поликлиника на 1000 посещений в смену в г. Сургуте</t>
  </si>
  <si>
    <t xml:space="preserve">Инженерные сети в посёлке Снежный (кварталы С46,С47) </t>
  </si>
  <si>
    <t>Канализационный коллектор от КНС-12(7) г.Сургут</t>
  </si>
  <si>
    <t>Ул.Университетская (ул.23В-ул.7ПР), 5 п.к.</t>
  </si>
  <si>
    <t xml:space="preserve">Инженерные сети в посёлке Снежный </t>
  </si>
  <si>
    <t>Магистральный водовод в в ВЖР от ул. 9 П (Нефт.шоссе) по ул.Рационализаторов до ВК сущ. г.Сургут-1</t>
  </si>
  <si>
    <t>Магистральный водовод от водозабора 8А по Нефт.шос.до ВК-1</t>
  </si>
  <si>
    <t>Ассигнования не исполнены в связи с поздним проведением аукциона на строительство объекта (декабрь), что в свою очередь обусловлено нарушением сроков предоставления проектной организацией проектно-сметной документации (октябрь).</t>
  </si>
  <si>
    <t xml:space="preserve">Ассигнования исполнены не в полном объеме в связи с тем, что проектирование по объекту велось с отставанием от утверждённого графика выполнения работ, что не позволило направить документацию на государственную экспертизу в отчетном году.   </t>
  </si>
  <si>
    <t>Ассигнования исполнены не в полном объеме в связи с тем, что проектирование по объекту велось с отставанием от утверждённого графика выполнения работ</t>
  </si>
  <si>
    <t>Ассигнования не исполнены в связи с признанием несостоявшимся аукционов, проведенных в августе, сентябре, ноябре на строительство объекта по причине отсутствия заявок на участие.  В декабре был заключен контракт на строительство объекта у единственного поставщика.</t>
  </si>
  <si>
    <t>Ассигнования исполнены не в полном объеме в связи с тем, что собственники жилых помещений не согласились с выкупной ценой определенной администрацией города. В настоящее время готовятся документы для обращения в суд.</t>
  </si>
  <si>
    <t xml:space="preserve">Ассигнования не освоены по причине позднего проведения аукциона и заключения контракта (декабрь).  </t>
  </si>
  <si>
    <t xml:space="preserve">Ассигнования освоены не в полном объеме в связи со сложившейся экономией по результатам размещения муниципального заказа на услуги по выполнению кадастровых работ по объекту </t>
  </si>
  <si>
    <t xml:space="preserve">Ассигнования освоены не в полном объеме в связи со сложившейся экономией по результатам размещения муниципального заказа на выполнение кадастровых работ по объекту </t>
  </si>
  <si>
    <t>СЮН в лесопарк.зоне, м/уречье р.Сайма. Корректировка</t>
  </si>
  <si>
    <t>Спортивный городок "На Сайме" (МБОУ ДОД СДЮСШОР "Кедр")</t>
  </si>
  <si>
    <t>Мототрасса на Заячем острове (ПИР) (МБУ "ЦСП "Сибирский легион")</t>
  </si>
  <si>
    <t>Ассигнования исполнены не в полном объеме в связи  с отставанием от графика производства работ, по причине задержки поставки металлоконструкций заводом- изготовителем</t>
  </si>
  <si>
    <t>Хоккейный корт "Магистраль" (МБУ ЦФП "Надежда")</t>
  </si>
  <si>
    <t xml:space="preserve">Ассигнования освоены не в полном объеме в связи со сложившейся экономией по результатам проведённого аукциона на выполнение проектно-изыскательских работ по объекту </t>
  </si>
  <si>
    <t>Смолдырева Светлана Борисовна</t>
  </si>
  <si>
    <t>Шулепова Ольга Анатольевна</t>
  </si>
  <si>
    <t>тел. 8(3462)52-20-61</t>
  </si>
  <si>
    <t>Ассигнование освоены не в полном объеме в связи с тем, что проектной организацией в отчетном году не была проведена государственная экспертиза проектной документации</t>
  </si>
  <si>
    <t>Ассигнования исполнены не в полном объеме в связи с тем, что работы по корректировке проекта по объекту велись с отставанием от утверждённого графика выполнения работ</t>
  </si>
  <si>
    <t>Ассигнования исполнены не в полном объеме в связи  со сложившейся экономией по результатам размещения муниципального заказа на выполнение работ по разработке проектно-сметной документации</t>
  </si>
  <si>
    <t>Исполнитель:</t>
  </si>
  <si>
    <t>Ассигнования освоены не в полном объеме, в связи с неисполнением подрядчиком своих обязательств. В соответствии с заключенным мировым соглашением были оплачены только фактически выполненные работы по проектированию объекта.</t>
  </si>
  <si>
    <t>Ассигнования не исполнены в связи с предписанием Федеральной антимонопольной службы аннулировать  результаты, проведенного  в сентябре аукциона. МКУ "УКС" обратился в суд с заявлением об отмене данного решения.</t>
  </si>
  <si>
    <t>Ассигнования исполнены не в полном объеме в связи со снижением объема фактических затрат по причине уточнения видов и объемов выполненных работ</t>
  </si>
  <si>
    <t>Ассигнования не исполнены в связи с тем, что результаты аукциона на строительство объекта были аннулированы Федеральной антимонопольной службой. Победитель аукциона подал иск об отмене данного решения. Рассмотрение дела назначено на 03.03.2014</t>
  </si>
  <si>
    <t xml:space="preserve">Ассигнования не освоены в связи с тем, что аукцион на выполнение проектно-изыскательских работ, проведенный в октябре признан несостоявшимся по причине отсутствия заявителей, повторный аукцион был проведен 20.11.2013. Позднее заключение контракта не позволило выполнить в текущем году необходимый объем работ  </t>
  </si>
  <si>
    <t>Начальник отдела городского хозяйства
Минакова Оксана Сергеевна</t>
  </si>
  <si>
    <t xml:space="preserve">Ассигнования не освоены по причине позднего проведения аукциона и заключения контракта (декабрь), после полученного 03.10.2013 заключения о проверке достоверности сметной стоимости проектно-изыскательских работ.  </t>
  </si>
  <si>
    <t xml:space="preserve">Ассигнования исполнены не в полном объеме в связи с тем, что корректировка проекта по объекту велась с отставанием от утверждённого графика выполнения работ и аукцион на строительство объекта был проведен в декабре. Результаты аукциона были аннулированы по результатам проведенной внеплановой проверки оператора электронной площадки Федеральной антимонопольной службой. </t>
  </si>
  <si>
    <t>Ассигнования исполнены не в полном объеме в связи отсутствием необходимости проведения проведения государственной экспертизы проектно-сметной документации</t>
  </si>
  <si>
    <t xml:space="preserve">Ассигнования освоены не в полном объеме в связи с  поздним проведением аукциона и заключением контракта (ноябрь).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</si>
</sst>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right" vertical="center"/>
    </xf>
    <xf numFmtId="49" fontId="6" fillId="5" borderId="1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right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righ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1" applyFont="1" applyFill="1"/>
    <xf numFmtId="0" fontId="14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1" applyFont="1" applyFill="1"/>
    <xf numFmtId="49" fontId="7" fillId="4" borderId="1" xfId="0" applyNumberFormat="1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right" vertical="center" wrapText="1"/>
    </xf>
    <xf numFmtId="49" fontId="7" fillId="5" borderId="1" xfId="0" applyNumberFormat="1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center" wrapText="1"/>
    </xf>
    <xf numFmtId="4" fontId="6" fillId="2" borderId="0" xfId="0" applyNumberFormat="1" applyFont="1" applyFill="1" applyBorder="1" applyAlignment="1">
      <alignment horizontal="right" vertical="center" wrapText="1"/>
    </xf>
    <xf numFmtId="4" fontId="8" fillId="2" borderId="0" xfId="0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vertical="center" wrapText="1"/>
    </xf>
    <xf numFmtId="0" fontId="9" fillId="2" borderId="0" xfId="1" applyFont="1" applyFill="1" applyBorder="1"/>
    <xf numFmtId="49" fontId="5" fillId="2" borderId="1" xfId="0" applyNumberFormat="1" applyFont="1" applyFill="1" applyBorder="1" applyAlignment="1">
      <alignment horizontal="left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right" vertical="center"/>
    </xf>
    <xf numFmtId="0" fontId="13" fillId="6" borderId="0" xfId="0" applyFont="1" applyFill="1" applyBorder="1" applyAlignment="1">
      <alignment vertical="center" wrapText="1"/>
    </xf>
    <xf numFmtId="49" fontId="15" fillId="6" borderId="1" xfId="0" applyNumberFormat="1" applyFont="1" applyFill="1" applyBorder="1" applyAlignment="1">
      <alignment horizontal="left" vertical="center" wrapText="1"/>
    </xf>
    <xf numFmtId="0" fontId="9" fillId="6" borderId="0" xfId="0" applyFont="1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13" fillId="5" borderId="0" xfId="0" applyFont="1" applyFill="1" applyBorder="1" applyAlignment="1">
      <alignment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4" fontId="11" fillId="6" borderId="1" xfId="0" applyNumberFormat="1" applyFont="1" applyFill="1" applyBorder="1" applyAlignment="1">
      <alignment horizontal="right" vertical="center" wrapText="1"/>
    </xf>
    <xf numFmtId="0" fontId="13" fillId="6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/>
    <xf numFmtId="4" fontId="9" fillId="0" borderId="0" xfId="0" applyNumberFormat="1" applyFont="1" applyFill="1" applyAlignment="1">
      <alignment horizontal="center" vertical="center" wrapText="1"/>
    </xf>
    <xf numFmtId="0" fontId="7" fillId="7" borderId="1" xfId="0" applyFont="1" applyFill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4" fontId="6" fillId="7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0" xfId="0" applyFont="1" applyFill="1" applyBorder="1" applyAlignment="1">
      <alignment horizontal="center" vertical="center" wrapText="1"/>
    </xf>
    <xf numFmtId="9" fontId="6" fillId="5" borderId="1" xfId="2" applyFont="1" applyFill="1" applyBorder="1" applyAlignment="1">
      <alignment horizontal="right" vertical="center"/>
    </xf>
    <xf numFmtId="9" fontId="6" fillId="3" borderId="1" xfId="2" applyFont="1" applyFill="1" applyBorder="1" applyAlignment="1">
      <alignment horizontal="right" vertical="center"/>
    </xf>
    <xf numFmtId="9" fontId="13" fillId="0" borderId="1" xfId="2" applyFont="1" applyFill="1" applyBorder="1" applyAlignment="1">
      <alignment vertical="center" wrapText="1"/>
    </xf>
    <xf numFmtId="9" fontId="7" fillId="4" borderId="1" xfId="2" applyFont="1" applyFill="1" applyBorder="1" applyAlignment="1">
      <alignment horizontal="right" vertical="center" wrapText="1"/>
    </xf>
    <xf numFmtId="9" fontId="7" fillId="5" borderId="1" xfId="2" applyFont="1" applyFill="1" applyBorder="1" applyAlignment="1">
      <alignment horizontal="right" vertical="center" wrapText="1"/>
    </xf>
    <xf numFmtId="9" fontId="6" fillId="6" borderId="1" xfId="2" applyFont="1" applyFill="1" applyBorder="1" applyAlignment="1">
      <alignment horizontal="right" vertical="center"/>
    </xf>
    <xf numFmtId="9" fontId="16" fillId="3" borderId="1" xfId="2" applyFont="1" applyFill="1" applyBorder="1" applyAlignment="1">
      <alignment vertical="center" wrapText="1"/>
    </xf>
    <xf numFmtId="9" fontId="13" fillId="6" borderId="1" xfId="2" applyFont="1" applyFill="1" applyBorder="1" applyAlignment="1">
      <alignment vertical="center" wrapText="1"/>
    </xf>
    <xf numFmtId="9" fontId="9" fillId="0" borderId="1" xfId="2" applyFont="1" applyFill="1" applyBorder="1" applyAlignment="1">
      <alignment horizontal="center" vertical="center" wrapText="1"/>
    </xf>
    <xf numFmtId="9" fontId="7" fillId="7" borderId="1" xfId="2" applyFont="1" applyFill="1" applyBorder="1" applyAlignment="1">
      <alignment horizontal="center" vertical="center" wrapText="1"/>
    </xf>
    <xf numFmtId="0" fontId="17" fillId="0" borderId="0" xfId="1" applyFont="1" applyFill="1"/>
    <xf numFmtId="0" fontId="17" fillId="0" borderId="2" xfId="1" applyFont="1" applyFill="1" applyBorder="1"/>
    <xf numFmtId="0" fontId="17" fillId="0" borderId="0" xfId="1" applyFont="1" applyFill="1" applyAlignment="1">
      <alignment wrapText="1"/>
    </xf>
    <xf numFmtId="0" fontId="10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</cellXfs>
  <cellStyles count="3">
    <cellStyle name="Обычный" xfId="0" builtinId="0"/>
    <cellStyle name="Обычный_Tmp1" xfId="1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131"/>
  <sheetViews>
    <sheetView tabSelected="1" zoomScaleNormal="100" workbookViewId="0">
      <pane xSplit="1" ySplit="6" topLeftCell="B111" activePane="bottomRight" state="frozen"/>
      <selection pane="topRight" activeCell="B1" sqref="B1"/>
      <selection pane="bottomLeft" activeCell="A7" sqref="A7"/>
      <selection pane="bottomRight" activeCell="A116" sqref="A116:XFD116"/>
    </sheetView>
  </sheetViews>
  <sheetFormatPr defaultRowHeight="12.75" x14ac:dyDescent="0.2"/>
  <cols>
    <col min="1" max="1" width="43.5703125" style="8" customWidth="1"/>
    <col min="2" max="2" width="5.42578125" style="8" customWidth="1"/>
    <col min="3" max="3" width="8.5703125" style="8" customWidth="1"/>
    <col min="4" max="4" width="4.7109375" style="8" customWidth="1"/>
    <col min="5" max="5" width="6.85546875" style="8" customWidth="1"/>
    <col min="6" max="6" width="15.42578125" style="8" customWidth="1"/>
    <col min="7" max="7" width="13.7109375" style="8" customWidth="1"/>
    <col min="8" max="8" width="13.28515625" style="8" customWidth="1"/>
    <col min="9" max="9" width="15.28515625" style="8" customWidth="1"/>
    <col min="10" max="10" width="11.28515625" style="8" customWidth="1"/>
    <col min="11" max="11" width="14.85546875" style="9" customWidth="1"/>
    <col min="12" max="12" width="14.28515625" style="9" customWidth="1"/>
    <col min="13" max="13" width="15.5703125" style="9" customWidth="1"/>
    <col min="14" max="14" width="14.5703125" style="9" customWidth="1"/>
    <col min="15" max="15" width="12.42578125" style="9" customWidth="1"/>
    <col min="16" max="16" width="14.28515625" style="9" customWidth="1"/>
    <col min="17" max="17" width="12.140625" style="9" customWidth="1"/>
    <col min="18" max="18" width="16.140625" style="9" customWidth="1"/>
    <col min="19" max="19" width="10.140625" style="9" customWidth="1"/>
    <col min="20" max="20" width="25.28515625" style="9" customWidth="1"/>
    <col min="21" max="16384" width="9.140625" style="46"/>
  </cols>
  <sheetData>
    <row r="1" spans="1:80" x14ac:dyDescent="0.2">
      <c r="T1" s="10" t="s">
        <v>33</v>
      </c>
    </row>
    <row r="2" spans="1:80" ht="35.25" customHeight="1" x14ac:dyDescent="0.2">
      <c r="A2" s="86" t="s">
        <v>34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11"/>
      <c r="Q2" s="11"/>
      <c r="R2" s="11"/>
      <c r="S2" s="11"/>
    </row>
    <row r="3" spans="1:80" ht="18" customHeight="1" x14ac:dyDescent="0.2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1"/>
      <c r="Q3" s="11"/>
      <c r="R3" s="11"/>
      <c r="S3" s="11"/>
      <c r="T3" s="9" t="s">
        <v>27</v>
      </c>
    </row>
    <row r="4" spans="1:80" ht="34.5" customHeight="1" x14ac:dyDescent="0.2">
      <c r="A4" s="90" t="s">
        <v>21</v>
      </c>
      <c r="B4" s="87" t="s">
        <v>6</v>
      </c>
      <c r="C4" s="87"/>
      <c r="D4" s="87"/>
      <c r="E4" s="87"/>
      <c r="F4" s="87" t="s">
        <v>29</v>
      </c>
      <c r="G4" s="87"/>
      <c r="H4" s="87"/>
      <c r="I4" s="87"/>
      <c r="J4" s="87"/>
      <c r="K4" s="87" t="s">
        <v>30</v>
      </c>
      <c r="L4" s="87"/>
      <c r="M4" s="87"/>
      <c r="N4" s="87"/>
      <c r="O4" s="87"/>
      <c r="P4" s="87" t="s">
        <v>31</v>
      </c>
      <c r="Q4" s="87"/>
      <c r="R4" s="87" t="s">
        <v>32</v>
      </c>
      <c r="S4" s="87"/>
      <c r="T4" s="88" t="s">
        <v>22</v>
      </c>
      <c r="U4" s="88"/>
    </row>
    <row r="5" spans="1:80" ht="75.75" customHeight="1" x14ac:dyDescent="0.2">
      <c r="A5" s="90"/>
      <c r="B5" s="37" t="s">
        <v>5</v>
      </c>
      <c r="C5" s="37" t="s">
        <v>4</v>
      </c>
      <c r="D5" s="37" t="s">
        <v>3</v>
      </c>
      <c r="E5" s="37" t="s">
        <v>10</v>
      </c>
      <c r="F5" s="37" t="s">
        <v>23</v>
      </c>
      <c r="G5" s="1" t="s">
        <v>28</v>
      </c>
      <c r="H5" s="1" t="s">
        <v>0</v>
      </c>
      <c r="I5" s="1" t="s">
        <v>1</v>
      </c>
      <c r="J5" s="1" t="s">
        <v>16</v>
      </c>
      <c r="K5" s="37" t="s">
        <v>23</v>
      </c>
      <c r="L5" s="1" t="s">
        <v>28</v>
      </c>
      <c r="M5" s="1" t="s">
        <v>0</v>
      </c>
      <c r="N5" s="1" t="s">
        <v>1</v>
      </c>
      <c r="O5" s="1" t="s">
        <v>16</v>
      </c>
      <c r="P5" s="1" t="s">
        <v>28</v>
      </c>
      <c r="Q5" s="1" t="s">
        <v>0</v>
      </c>
      <c r="R5" s="1" t="s">
        <v>28</v>
      </c>
      <c r="S5" s="1" t="s">
        <v>0</v>
      </c>
      <c r="T5" s="88"/>
      <c r="U5" s="88"/>
    </row>
    <row r="6" spans="1:80" x14ac:dyDescent="0.2">
      <c r="A6" s="26" t="s">
        <v>24</v>
      </c>
      <c r="B6" s="37">
        <v>1</v>
      </c>
      <c r="C6" s="37">
        <v>2</v>
      </c>
      <c r="D6" s="37">
        <v>3</v>
      </c>
      <c r="E6" s="37">
        <v>4</v>
      </c>
      <c r="F6" s="37">
        <v>5</v>
      </c>
      <c r="G6" s="37">
        <v>6</v>
      </c>
      <c r="H6" s="37">
        <v>7</v>
      </c>
      <c r="I6" s="37">
        <v>8</v>
      </c>
      <c r="J6" s="37">
        <v>9</v>
      </c>
      <c r="K6" s="37">
        <v>10</v>
      </c>
      <c r="L6" s="37">
        <v>11</v>
      </c>
      <c r="M6" s="37">
        <v>12</v>
      </c>
      <c r="N6" s="37">
        <v>13</v>
      </c>
      <c r="O6" s="37">
        <v>14</v>
      </c>
      <c r="P6" s="37">
        <v>15</v>
      </c>
      <c r="Q6" s="37">
        <v>16</v>
      </c>
      <c r="R6" s="1">
        <v>17</v>
      </c>
      <c r="S6" s="1">
        <v>18</v>
      </c>
      <c r="T6" s="13">
        <v>19</v>
      </c>
      <c r="U6" s="13"/>
    </row>
    <row r="7" spans="1:80" ht="18" customHeight="1" x14ac:dyDescent="0.2">
      <c r="A7" s="38" t="s">
        <v>15</v>
      </c>
      <c r="B7" s="2" t="s">
        <v>11</v>
      </c>
      <c r="C7" s="2"/>
      <c r="D7" s="2"/>
      <c r="E7" s="2"/>
      <c r="F7" s="3">
        <f>F8</f>
        <v>8642900</v>
      </c>
      <c r="G7" s="3">
        <f t="shared" ref="G7:S8" si="0">G8</f>
        <v>0</v>
      </c>
      <c r="H7" s="3">
        <f t="shared" si="0"/>
        <v>0</v>
      </c>
      <c r="I7" s="3">
        <f t="shared" si="0"/>
        <v>8642900</v>
      </c>
      <c r="J7" s="3">
        <f t="shared" si="0"/>
        <v>0</v>
      </c>
      <c r="K7" s="3">
        <f t="shared" si="0"/>
        <v>7604214.8399999999</v>
      </c>
      <c r="L7" s="3">
        <f t="shared" si="0"/>
        <v>0</v>
      </c>
      <c r="M7" s="3">
        <f t="shared" si="0"/>
        <v>0</v>
      </c>
      <c r="N7" s="3">
        <f t="shared" si="0"/>
        <v>7604214.8399999999</v>
      </c>
      <c r="O7" s="3">
        <f t="shared" si="0"/>
        <v>0</v>
      </c>
      <c r="P7" s="3">
        <f t="shared" si="0"/>
        <v>0</v>
      </c>
      <c r="Q7" s="3">
        <f t="shared" si="0"/>
        <v>0</v>
      </c>
      <c r="R7" s="3">
        <f t="shared" si="0"/>
        <v>0</v>
      </c>
      <c r="S7" s="3">
        <f t="shared" si="0"/>
        <v>0</v>
      </c>
      <c r="T7" s="3"/>
      <c r="U7" s="3">
        <f>K7/F7</f>
        <v>0.87982214765877187</v>
      </c>
      <c r="V7" s="48"/>
      <c r="W7" s="49"/>
      <c r="X7" s="49"/>
    </row>
    <row r="8" spans="1:80" ht="27.6" customHeight="1" x14ac:dyDescent="0.2">
      <c r="A8" s="39" t="s">
        <v>25</v>
      </c>
      <c r="B8" s="4" t="s">
        <v>26</v>
      </c>
      <c r="C8" s="4"/>
      <c r="D8" s="4"/>
      <c r="E8" s="4"/>
      <c r="F8" s="5">
        <f>F9</f>
        <v>8642900</v>
      </c>
      <c r="G8" s="5">
        <f t="shared" si="0"/>
        <v>0</v>
      </c>
      <c r="H8" s="5">
        <f t="shared" si="0"/>
        <v>0</v>
      </c>
      <c r="I8" s="5">
        <f t="shared" si="0"/>
        <v>8642900</v>
      </c>
      <c r="J8" s="5">
        <f t="shared" si="0"/>
        <v>0</v>
      </c>
      <c r="K8" s="5">
        <f t="shared" si="0"/>
        <v>7604214.8399999999</v>
      </c>
      <c r="L8" s="5">
        <f t="shared" si="0"/>
        <v>0</v>
      </c>
      <c r="M8" s="5">
        <f t="shared" si="0"/>
        <v>0</v>
      </c>
      <c r="N8" s="5">
        <f t="shared" si="0"/>
        <v>7604214.8399999999</v>
      </c>
      <c r="O8" s="5">
        <f t="shared" si="0"/>
        <v>0</v>
      </c>
      <c r="P8" s="5">
        <f t="shared" si="0"/>
        <v>0</v>
      </c>
      <c r="Q8" s="5">
        <f t="shared" si="0"/>
        <v>0</v>
      </c>
      <c r="R8" s="5">
        <f t="shared" si="0"/>
        <v>0</v>
      </c>
      <c r="S8" s="5">
        <f t="shared" si="0"/>
        <v>0</v>
      </c>
      <c r="T8" s="5"/>
      <c r="U8" s="73">
        <f t="shared" ref="U8:U59" si="1">K8/F8</f>
        <v>0.87982214765877187</v>
      </c>
      <c r="V8" s="48"/>
      <c r="W8" s="49"/>
      <c r="X8" s="49"/>
    </row>
    <row r="9" spans="1:80" ht="31.15" customHeight="1" x14ac:dyDescent="0.2">
      <c r="A9" s="40" t="s">
        <v>14</v>
      </c>
      <c r="B9" s="6"/>
      <c r="C9" s="6"/>
      <c r="D9" s="6"/>
      <c r="E9" s="6"/>
      <c r="F9" s="7">
        <f>F10+F12</f>
        <v>8642900</v>
      </c>
      <c r="G9" s="7">
        <f t="shared" ref="G9:S9" si="2">G10+G12</f>
        <v>0</v>
      </c>
      <c r="H9" s="7">
        <f t="shared" si="2"/>
        <v>0</v>
      </c>
      <c r="I9" s="7">
        <f t="shared" si="2"/>
        <v>8642900</v>
      </c>
      <c r="J9" s="7">
        <f t="shared" si="2"/>
        <v>0</v>
      </c>
      <c r="K9" s="7">
        <f t="shared" si="2"/>
        <v>7604214.8399999999</v>
      </c>
      <c r="L9" s="7">
        <f t="shared" si="2"/>
        <v>0</v>
      </c>
      <c r="M9" s="7">
        <f t="shared" si="2"/>
        <v>0</v>
      </c>
      <c r="N9" s="7">
        <f t="shared" si="2"/>
        <v>7604214.8399999999</v>
      </c>
      <c r="O9" s="7">
        <f t="shared" si="2"/>
        <v>0</v>
      </c>
      <c r="P9" s="7">
        <f t="shared" si="2"/>
        <v>0</v>
      </c>
      <c r="Q9" s="7">
        <f t="shared" si="2"/>
        <v>0</v>
      </c>
      <c r="R9" s="7">
        <f t="shared" si="2"/>
        <v>0</v>
      </c>
      <c r="S9" s="7">
        <f t="shared" si="2"/>
        <v>0</v>
      </c>
      <c r="T9" s="7"/>
      <c r="U9" s="74">
        <f t="shared" si="1"/>
        <v>0.87982214765877187</v>
      </c>
      <c r="V9" s="50"/>
      <c r="W9" s="49"/>
      <c r="X9" s="49"/>
    </row>
    <row r="10" spans="1:80" s="51" customFormat="1" ht="57.75" customHeight="1" x14ac:dyDescent="0.2">
      <c r="A10" s="14" t="s">
        <v>37</v>
      </c>
      <c r="B10" s="15" t="s">
        <v>26</v>
      </c>
      <c r="C10" s="15" t="s">
        <v>38</v>
      </c>
      <c r="D10" s="15"/>
      <c r="E10" s="15" t="s">
        <v>35</v>
      </c>
      <c r="F10" s="16">
        <f t="shared" ref="F10:F100" si="3">SUM(G10:I10)</f>
        <v>5331300</v>
      </c>
      <c r="G10" s="16"/>
      <c r="H10" s="16"/>
      <c r="I10" s="16">
        <f>I11</f>
        <v>5331300</v>
      </c>
      <c r="J10" s="16"/>
      <c r="K10" s="16">
        <v>5292689</v>
      </c>
      <c r="L10" s="16"/>
      <c r="M10" s="16"/>
      <c r="N10" s="16">
        <f>N11</f>
        <v>5292689</v>
      </c>
      <c r="O10" s="17"/>
      <c r="P10" s="16"/>
      <c r="Q10" s="16"/>
      <c r="R10" s="16"/>
      <c r="S10" s="16"/>
      <c r="T10" s="18"/>
      <c r="U10" s="75">
        <f t="shared" si="1"/>
        <v>0.99275767636411383</v>
      </c>
    </row>
    <row r="11" spans="1:80" s="51" customFormat="1" ht="18" customHeight="1" x14ac:dyDescent="0.2">
      <c r="A11" s="19" t="s">
        <v>76</v>
      </c>
      <c r="B11" s="20" t="s">
        <v>26</v>
      </c>
      <c r="C11" s="20" t="s">
        <v>38</v>
      </c>
      <c r="D11" s="20" t="s">
        <v>36</v>
      </c>
      <c r="E11" s="20" t="s">
        <v>39</v>
      </c>
      <c r="F11" s="21">
        <f t="shared" si="3"/>
        <v>5331300</v>
      </c>
      <c r="G11" s="21"/>
      <c r="H11" s="21"/>
      <c r="I11" s="21">
        <v>5331300</v>
      </c>
      <c r="J11" s="21"/>
      <c r="K11" s="21">
        <v>5292689</v>
      </c>
      <c r="L11" s="21"/>
      <c r="M11" s="21"/>
      <c r="N11" s="21">
        <v>5292689</v>
      </c>
      <c r="O11" s="17"/>
      <c r="P11" s="21"/>
      <c r="Q11" s="21"/>
      <c r="R11" s="21"/>
      <c r="S11" s="21"/>
      <c r="T11" s="18"/>
      <c r="U11" s="75">
        <f t="shared" si="1"/>
        <v>0.99275767636411383</v>
      </c>
    </row>
    <row r="12" spans="1:80" s="51" customFormat="1" ht="48.75" customHeight="1" x14ac:dyDescent="0.2">
      <c r="A12" s="14" t="s">
        <v>40</v>
      </c>
      <c r="B12" s="15" t="s">
        <v>26</v>
      </c>
      <c r="C12" s="15" t="s">
        <v>41</v>
      </c>
      <c r="D12" s="15"/>
      <c r="E12" s="15" t="s">
        <v>35</v>
      </c>
      <c r="F12" s="16">
        <f t="shared" si="3"/>
        <v>3311600</v>
      </c>
      <c r="G12" s="16"/>
      <c r="H12" s="16"/>
      <c r="I12" s="16">
        <f>I13+I14</f>
        <v>3311600</v>
      </c>
      <c r="J12" s="16"/>
      <c r="K12" s="16">
        <v>2311525.84</v>
      </c>
      <c r="L12" s="16"/>
      <c r="M12" s="16"/>
      <c r="N12" s="16">
        <f>N13+N14</f>
        <v>2311525.84</v>
      </c>
      <c r="O12" s="17"/>
      <c r="P12" s="16"/>
      <c r="Q12" s="16"/>
      <c r="R12" s="16"/>
      <c r="S12" s="16"/>
      <c r="T12" s="18"/>
      <c r="U12" s="75">
        <f t="shared" si="1"/>
        <v>0.69800876917502108</v>
      </c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</row>
    <row r="13" spans="1:80" s="51" customFormat="1" ht="18" customHeight="1" x14ac:dyDescent="0.2">
      <c r="A13" s="91" t="s">
        <v>77</v>
      </c>
      <c r="B13" s="20" t="s">
        <v>26</v>
      </c>
      <c r="C13" s="20" t="s">
        <v>41</v>
      </c>
      <c r="D13" s="20" t="s">
        <v>36</v>
      </c>
      <c r="E13" s="20" t="s">
        <v>39</v>
      </c>
      <c r="F13" s="21">
        <f t="shared" si="3"/>
        <v>2311600</v>
      </c>
      <c r="G13" s="21"/>
      <c r="H13" s="21"/>
      <c r="I13" s="21">
        <v>2311600</v>
      </c>
      <c r="J13" s="21"/>
      <c r="K13" s="21">
        <v>2311525.84</v>
      </c>
      <c r="L13" s="21"/>
      <c r="M13" s="21"/>
      <c r="N13" s="21">
        <v>2311525.84</v>
      </c>
      <c r="O13" s="17"/>
      <c r="P13" s="21"/>
      <c r="Q13" s="21"/>
      <c r="R13" s="21"/>
      <c r="S13" s="21"/>
      <c r="T13" s="18"/>
      <c r="U13" s="75">
        <f t="shared" si="1"/>
        <v>0.99996791832496967</v>
      </c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</row>
    <row r="14" spans="1:80" s="51" customFormat="1" ht="98.25" customHeight="1" x14ac:dyDescent="0.2">
      <c r="A14" s="92"/>
      <c r="B14" s="20" t="s">
        <v>26</v>
      </c>
      <c r="C14" s="20" t="s">
        <v>41</v>
      </c>
      <c r="D14" s="20" t="s">
        <v>36</v>
      </c>
      <c r="E14" s="20" t="s">
        <v>42</v>
      </c>
      <c r="F14" s="21">
        <f t="shared" si="3"/>
        <v>1000000</v>
      </c>
      <c r="G14" s="21"/>
      <c r="H14" s="21"/>
      <c r="I14" s="21">
        <v>1000000</v>
      </c>
      <c r="J14" s="21"/>
      <c r="K14" s="21">
        <v>0</v>
      </c>
      <c r="L14" s="21"/>
      <c r="M14" s="21"/>
      <c r="N14" s="21">
        <v>0</v>
      </c>
      <c r="O14" s="17"/>
      <c r="P14" s="21"/>
      <c r="Q14" s="21"/>
      <c r="R14" s="21"/>
      <c r="S14" s="21"/>
      <c r="T14" s="19" t="s">
        <v>142</v>
      </c>
      <c r="U14" s="75">
        <f t="shared" si="1"/>
        <v>0</v>
      </c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</row>
    <row r="15" spans="1:80" s="47" customFormat="1" ht="22.9" customHeight="1" x14ac:dyDescent="0.2">
      <c r="A15" s="41" t="s">
        <v>78</v>
      </c>
      <c r="B15" s="31" t="s">
        <v>79</v>
      </c>
      <c r="C15" s="32"/>
      <c r="D15" s="32"/>
      <c r="E15" s="32"/>
      <c r="F15" s="33">
        <f>F16</f>
        <v>295298600</v>
      </c>
      <c r="G15" s="33">
        <f t="shared" ref="G15:S17" si="4">G16</f>
        <v>99537000</v>
      </c>
      <c r="H15" s="33">
        <f t="shared" si="4"/>
        <v>113410800</v>
      </c>
      <c r="I15" s="33">
        <f t="shared" si="4"/>
        <v>82350800</v>
      </c>
      <c r="J15" s="33">
        <f t="shared" si="4"/>
        <v>0</v>
      </c>
      <c r="K15" s="33">
        <f t="shared" si="4"/>
        <v>285979350.20999998</v>
      </c>
      <c r="L15" s="33">
        <f t="shared" si="4"/>
        <v>99537000</v>
      </c>
      <c r="M15" s="33">
        <f t="shared" si="4"/>
        <v>112789097.15000001</v>
      </c>
      <c r="N15" s="33">
        <f t="shared" si="4"/>
        <v>73653253.060000002</v>
      </c>
      <c r="O15" s="33">
        <f t="shared" si="4"/>
        <v>0</v>
      </c>
      <c r="P15" s="33">
        <f t="shared" si="4"/>
        <v>0</v>
      </c>
      <c r="Q15" s="33">
        <f t="shared" si="4"/>
        <v>0</v>
      </c>
      <c r="R15" s="33">
        <f t="shared" si="4"/>
        <v>0</v>
      </c>
      <c r="S15" s="33">
        <f t="shared" si="4"/>
        <v>0</v>
      </c>
      <c r="T15" s="33"/>
      <c r="U15" s="76">
        <f t="shared" si="1"/>
        <v>0.96844126660268615</v>
      </c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</row>
    <row r="16" spans="1:80" s="47" customFormat="1" ht="33.6" customHeight="1" x14ac:dyDescent="0.2">
      <c r="A16" s="39" t="s">
        <v>80</v>
      </c>
      <c r="B16" s="34" t="s">
        <v>43</v>
      </c>
      <c r="C16" s="35" t="s">
        <v>35</v>
      </c>
      <c r="D16" s="35" t="s">
        <v>35</v>
      </c>
      <c r="E16" s="35" t="s">
        <v>35</v>
      </c>
      <c r="F16" s="36">
        <f>F17+F22</f>
        <v>295298600</v>
      </c>
      <c r="G16" s="36">
        <f t="shared" ref="G16:S16" si="5">G17+G22</f>
        <v>99537000</v>
      </c>
      <c r="H16" s="36">
        <f t="shared" si="5"/>
        <v>113410800</v>
      </c>
      <c r="I16" s="36">
        <f t="shared" si="5"/>
        <v>82350800</v>
      </c>
      <c r="J16" s="36">
        <f t="shared" si="5"/>
        <v>0</v>
      </c>
      <c r="K16" s="36">
        <f t="shared" si="5"/>
        <v>285979350.20999998</v>
      </c>
      <c r="L16" s="36">
        <f t="shared" si="5"/>
        <v>99537000</v>
      </c>
      <c r="M16" s="36">
        <f t="shared" si="5"/>
        <v>112789097.15000001</v>
      </c>
      <c r="N16" s="36">
        <f t="shared" si="5"/>
        <v>73653253.060000002</v>
      </c>
      <c r="O16" s="36">
        <f t="shared" si="5"/>
        <v>0</v>
      </c>
      <c r="P16" s="36">
        <f t="shared" si="5"/>
        <v>0</v>
      </c>
      <c r="Q16" s="36">
        <f t="shared" si="5"/>
        <v>0</v>
      </c>
      <c r="R16" s="36">
        <f t="shared" si="5"/>
        <v>0</v>
      </c>
      <c r="S16" s="36">
        <f t="shared" si="5"/>
        <v>0</v>
      </c>
      <c r="T16" s="36"/>
      <c r="U16" s="77">
        <f t="shared" si="1"/>
        <v>0.96844126660268615</v>
      </c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</row>
    <row r="17" spans="1:80" s="59" customFormat="1" ht="32.450000000000003" customHeight="1" x14ac:dyDescent="0.2">
      <c r="A17" s="57" t="s">
        <v>13</v>
      </c>
      <c r="B17" s="54" t="s">
        <v>43</v>
      </c>
      <c r="C17" s="54"/>
      <c r="D17" s="54"/>
      <c r="E17" s="54"/>
      <c r="F17" s="55">
        <f>F18</f>
        <v>282795700</v>
      </c>
      <c r="G17" s="55">
        <f t="shared" si="4"/>
        <v>99537000</v>
      </c>
      <c r="H17" s="55">
        <f t="shared" si="4"/>
        <v>113410800</v>
      </c>
      <c r="I17" s="55">
        <f t="shared" si="4"/>
        <v>69847900</v>
      </c>
      <c r="J17" s="55">
        <f t="shared" si="4"/>
        <v>0</v>
      </c>
      <c r="K17" s="55">
        <f>K18</f>
        <v>274058243.13</v>
      </c>
      <c r="L17" s="55">
        <f t="shared" si="4"/>
        <v>99537000</v>
      </c>
      <c r="M17" s="55">
        <f t="shared" si="4"/>
        <v>112789097.15000001</v>
      </c>
      <c r="N17" s="55">
        <f t="shared" si="4"/>
        <v>61732145.979999997</v>
      </c>
      <c r="O17" s="55">
        <f t="shared" si="4"/>
        <v>0</v>
      </c>
      <c r="P17" s="55">
        <f t="shared" si="4"/>
        <v>0</v>
      </c>
      <c r="Q17" s="55">
        <f t="shared" si="4"/>
        <v>0</v>
      </c>
      <c r="R17" s="55">
        <f t="shared" si="4"/>
        <v>0</v>
      </c>
      <c r="S17" s="55">
        <f t="shared" si="4"/>
        <v>0</v>
      </c>
      <c r="T17" s="55"/>
      <c r="U17" s="78">
        <f t="shared" si="1"/>
        <v>0.96910328951253499</v>
      </c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</row>
    <row r="18" spans="1:80" s="51" customFormat="1" ht="18" customHeight="1" x14ac:dyDescent="0.2">
      <c r="A18" s="14" t="s">
        <v>44</v>
      </c>
      <c r="B18" s="15" t="s">
        <v>43</v>
      </c>
      <c r="C18" s="15" t="s">
        <v>45</v>
      </c>
      <c r="D18" s="15"/>
      <c r="E18" s="15" t="s">
        <v>35</v>
      </c>
      <c r="F18" s="16">
        <f t="shared" si="3"/>
        <v>282795700</v>
      </c>
      <c r="G18" s="16">
        <f>SUM(G19:G21)</f>
        <v>99537000</v>
      </c>
      <c r="H18" s="16">
        <f>SUM(H19:H21)</f>
        <v>113410800</v>
      </c>
      <c r="I18" s="16">
        <f>SUM(I19:I21)</f>
        <v>69847900</v>
      </c>
      <c r="J18" s="16"/>
      <c r="K18" s="16">
        <f>SUM(L18:N18)</f>
        <v>274058243.13</v>
      </c>
      <c r="L18" s="16">
        <f>SUM(L19:L21)</f>
        <v>99537000</v>
      </c>
      <c r="M18" s="16">
        <f>SUM(M19:M21)</f>
        <v>112789097.15000001</v>
      </c>
      <c r="N18" s="16">
        <f>SUM(N19:N21)</f>
        <v>61732145.979999997</v>
      </c>
      <c r="O18" s="17"/>
      <c r="P18" s="16"/>
      <c r="Q18" s="16"/>
      <c r="R18" s="16"/>
      <c r="S18" s="16"/>
      <c r="T18" s="18"/>
      <c r="U18" s="75">
        <f t="shared" si="1"/>
        <v>0.96910328951253499</v>
      </c>
    </row>
    <row r="19" spans="1:80" s="51" customFormat="1" ht="93.75" customHeight="1" x14ac:dyDescent="0.2">
      <c r="A19" s="19" t="s">
        <v>82</v>
      </c>
      <c r="B19" s="20" t="s">
        <v>43</v>
      </c>
      <c r="C19" s="20" t="s">
        <v>45</v>
      </c>
      <c r="D19" s="20" t="s">
        <v>36</v>
      </c>
      <c r="E19" s="20" t="s">
        <v>39</v>
      </c>
      <c r="F19" s="21">
        <f t="shared" si="3"/>
        <v>12292700</v>
      </c>
      <c r="G19" s="21">
        <v>5500000</v>
      </c>
      <c r="H19" s="21">
        <v>5404800</v>
      </c>
      <c r="I19" s="21">
        <v>1387900</v>
      </c>
      <c r="J19" s="21"/>
      <c r="K19" s="21">
        <f>SUM(L19:N19)</f>
        <v>11572357.15</v>
      </c>
      <c r="L19" s="21">
        <v>5500000</v>
      </c>
      <c r="M19" s="21">
        <v>4783097.1500000004</v>
      </c>
      <c r="N19" s="21">
        <v>1289260</v>
      </c>
      <c r="O19" s="17"/>
      <c r="P19" s="21"/>
      <c r="Q19" s="21"/>
      <c r="R19" s="21"/>
      <c r="S19" s="21"/>
      <c r="T19" s="19" t="s">
        <v>143</v>
      </c>
      <c r="U19" s="75">
        <f t="shared" si="1"/>
        <v>0.94140076224100488</v>
      </c>
    </row>
    <row r="20" spans="1:80" s="51" customFormat="1" ht="18" customHeight="1" x14ac:dyDescent="0.2">
      <c r="A20" s="19" t="s">
        <v>81</v>
      </c>
      <c r="B20" s="20" t="s">
        <v>43</v>
      </c>
      <c r="C20" s="20" t="s">
        <v>45</v>
      </c>
      <c r="D20" s="20" t="s">
        <v>36</v>
      </c>
      <c r="E20" s="20" t="s">
        <v>42</v>
      </c>
      <c r="F20" s="21">
        <f t="shared" si="3"/>
        <v>150496000</v>
      </c>
      <c r="G20" s="21">
        <v>94037000</v>
      </c>
      <c r="H20" s="21"/>
      <c r="I20" s="21">
        <v>56459000</v>
      </c>
      <c r="J20" s="21"/>
      <c r="K20" s="21">
        <f t="shared" ref="K20:K21" si="6">SUM(L20:N20)</f>
        <v>142479055.97999999</v>
      </c>
      <c r="L20" s="21">
        <v>94037000</v>
      </c>
      <c r="M20" s="21"/>
      <c r="N20" s="21">
        <v>48442055.979999997</v>
      </c>
      <c r="O20" s="17"/>
      <c r="P20" s="21"/>
      <c r="Q20" s="21"/>
      <c r="R20" s="21"/>
      <c r="S20" s="21"/>
      <c r="T20" s="18"/>
      <c r="U20" s="75">
        <f t="shared" si="1"/>
        <v>0.94672985315224323</v>
      </c>
    </row>
    <row r="21" spans="1:80" s="51" customFormat="1" ht="18" customHeight="1" x14ac:dyDescent="0.2">
      <c r="A21" s="19" t="s">
        <v>83</v>
      </c>
      <c r="B21" s="20" t="s">
        <v>43</v>
      </c>
      <c r="C21" s="20" t="s">
        <v>45</v>
      </c>
      <c r="D21" s="20" t="s">
        <v>36</v>
      </c>
      <c r="E21" s="20" t="s">
        <v>42</v>
      </c>
      <c r="F21" s="21">
        <f t="shared" si="3"/>
        <v>120007000</v>
      </c>
      <c r="G21" s="21"/>
      <c r="H21" s="21">
        <v>108006000</v>
      </c>
      <c r="I21" s="21">
        <v>12001000</v>
      </c>
      <c r="J21" s="21"/>
      <c r="K21" s="21">
        <f t="shared" si="6"/>
        <v>120006830</v>
      </c>
      <c r="L21" s="21"/>
      <c r="M21" s="21">
        <v>108006000</v>
      </c>
      <c r="N21" s="21">
        <v>12000830</v>
      </c>
      <c r="O21" s="17"/>
      <c r="P21" s="21"/>
      <c r="Q21" s="21"/>
      <c r="R21" s="21"/>
      <c r="S21" s="21"/>
      <c r="T21" s="18"/>
      <c r="U21" s="75">
        <f t="shared" si="1"/>
        <v>0.99999858341596737</v>
      </c>
    </row>
    <row r="22" spans="1:80" s="51" customFormat="1" ht="37.5" customHeight="1" x14ac:dyDescent="0.2">
      <c r="A22" s="42" t="s">
        <v>14</v>
      </c>
      <c r="B22" s="43"/>
      <c r="C22" s="43"/>
      <c r="D22" s="43"/>
      <c r="E22" s="43"/>
      <c r="F22" s="45">
        <f>F23</f>
        <v>12502900</v>
      </c>
      <c r="G22" s="45">
        <f t="shared" ref="G22:S22" si="7">G23</f>
        <v>0</v>
      </c>
      <c r="H22" s="45">
        <f t="shared" si="7"/>
        <v>0</v>
      </c>
      <c r="I22" s="45">
        <f t="shared" si="7"/>
        <v>12502900</v>
      </c>
      <c r="J22" s="45">
        <f t="shared" si="7"/>
        <v>0</v>
      </c>
      <c r="K22" s="45">
        <f t="shared" si="7"/>
        <v>11921107.08</v>
      </c>
      <c r="L22" s="45">
        <f t="shared" si="7"/>
        <v>0</v>
      </c>
      <c r="M22" s="45">
        <f t="shared" si="7"/>
        <v>0</v>
      </c>
      <c r="N22" s="45">
        <f t="shared" si="7"/>
        <v>11921107.08</v>
      </c>
      <c r="O22" s="45">
        <f t="shared" si="7"/>
        <v>0</v>
      </c>
      <c r="P22" s="45">
        <f t="shared" si="7"/>
        <v>0</v>
      </c>
      <c r="Q22" s="45">
        <f t="shared" si="7"/>
        <v>0</v>
      </c>
      <c r="R22" s="45">
        <f t="shared" si="7"/>
        <v>0</v>
      </c>
      <c r="S22" s="45">
        <f t="shared" si="7"/>
        <v>0</v>
      </c>
      <c r="T22" s="44"/>
      <c r="U22" s="79">
        <f t="shared" si="1"/>
        <v>0.95346736197202253</v>
      </c>
    </row>
    <row r="23" spans="1:80" s="51" customFormat="1" ht="45.75" customHeight="1" x14ac:dyDescent="0.2">
      <c r="A23" s="14" t="s">
        <v>46</v>
      </c>
      <c r="B23" s="15" t="s">
        <v>43</v>
      </c>
      <c r="C23" s="15" t="s">
        <v>47</v>
      </c>
      <c r="D23" s="15"/>
      <c r="E23" s="15" t="s">
        <v>35</v>
      </c>
      <c r="F23" s="16">
        <f t="shared" si="3"/>
        <v>12502900</v>
      </c>
      <c r="G23" s="16"/>
      <c r="H23" s="16"/>
      <c r="I23" s="16">
        <f>SUM(I24:I26)</f>
        <v>12502900</v>
      </c>
      <c r="J23" s="16"/>
      <c r="K23" s="16">
        <v>11921107.08</v>
      </c>
      <c r="L23" s="16"/>
      <c r="M23" s="16"/>
      <c r="N23" s="16">
        <f>SUM(N24:N26)</f>
        <v>11921107.08</v>
      </c>
      <c r="O23" s="17"/>
      <c r="P23" s="16"/>
      <c r="Q23" s="16"/>
      <c r="R23" s="16"/>
      <c r="S23" s="16"/>
      <c r="T23" s="18"/>
      <c r="U23" s="75">
        <f t="shared" si="1"/>
        <v>0.95346736197202253</v>
      </c>
    </row>
    <row r="24" spans="1:80" s="51" customFormat="1" ht="66.75" customHeight="1" x14ac:dyDescent="0.2">
      <c r="A24" s="19" t="s">
        <v>48</v>
      </c>
      <c r="B24" s="20" t="s">
        <v>43</v>
      </c>
      <c r="C24" s="20" t="s">
        <v>47</v>
      </c>
      <c r="D24" s="20" t="s">
        <v>36</v>
      </c>
      <c r="E24" s="20" t="s">
        <v>39</v>
      </c>
      <c r="F24" s="21">
        <f t="shared" si="3"/>
        <v>3565300</v>
      </c>
      <c r="G24" s="21"/>
      <c r="H24" s="21"/>
      <c r="I24" s="21">
        <v>3565300</v>
      </c>
      <c r="J24" s="21"/>
      <c r="K24" s="21">
        <v>2985047.56</v>
      </c>
      <c r="L24" s="21"/>
      <c r="M24" s="21"/>
      <c r="N24" s="21">
        <v>2985047.56</v>
      </c>
      <c r="O24" s="17"/>
      <c r="P24" s="21"/>
      <c r="Q24" s="21"/>
      <c r="R24" s="21"/>
      <c r="S24" s="21"/>
      <c r="T24" s="19" t="s">
        <v>144</v>
      </c>
      <c r="U24" s="75">
        <f t="shared" si="1"/>
        <v>0.83725003786497632</v>
      </c>
    </row>
    <row r="25" spans="1:80" s="51" customFormat="1" ht="18" customHeight="1" x14ac:dyDescent="0.2">
      <c r="A25" s="19" t="s">
        <v>49</v>
      </c>
      <c r="B25" s="20" t="s">
        <v>43</v>
      </c>
      <c r="C25" s="20" t="s">
        <v>47</v>
      </c>
      <c r="D25" s="20" t="s">
        <v>36</v>
      </c>
      <c r="E25" s="20" t="s">
        <v>39</v>
      </c>
      <c r="F25" s="21">
        <f t="shared" si="3"/>
        <v>5737600</v>
      </c>
      <c r="G25" s="21"/>
      <c r="H25" s="21"/>
      <c r="I25" s="21">
        <v>5737600</v>
      </c>
      <c r="J25" s="21"/>
      <c r="K25" s="21">
        <v>5737500.7800000003</v>
      </c>
      <c r="L25" s="21"/>
      <c r="M25" s="21"/>
      <c r="N25" s="21">
        <v>5737500.7800000003</v>
      </c>
      <c r="O25" s="17"/>
      <c r="P25" s="21"/>
      <c r="Q25" s="21"/>
      <c r="R25" s="21"/>
      <c r="S25" s="21"/>
      <c r="T25" s="18"/>
      <c r="U25" s="75">
        <f t="shared" si="1"/>
        <v>0.99998270705521475</v>
      </c>
    </row>
    <row r="26" spans="1:80" s="51" customFormat="1" ht="18" customHeight="1" x14ac:dyDescent="0.2">
      <c r="A26" s="19" t="s">
        <v>50</v>
      </c>
      <c r="B26" s="20" t="s">
        <v>43</v>
      </c>
      <c r="C26" s="20" t="s">
        <v>47</v>
      </c>
      <c r="D26" s="20" t="s">
        <v>36</v>
      </c>
      <c r="E26" s="20" t="s">
        <v>39</v>
      </c>
      <c r="F26" s="21">
        <f t="shared" si="3"/>
        <v>3200000</v>
      </c>
      <c r="G26" s="21"/>
      <c r="H26" s="21"/>
      <c r="I26" s="21">
        <v>3200000</v>
      </c>
      <c r="J26" s="21"/>
      <c r="K26" s="21">
        <v>3198558.74</v>
      </c>
      <c r="L26" s="21"/>
      <c r="M26" s="21"/>
      <c r="N26" s="21">
        <v>3198558.74</v>
      </c>
      <c r="O26" s="17"/>
      <c r="P26" s="21"/>
      <c r="Q26" s="21"/>
      <c r="R26" s="21"/>
      <c r="S26" s="21"/>
      <c r="T26" s="18"/>
      <c r="U26" s="75">
        <f t="shared" si="1"/>
        <v>0.99954960625000011</v>
      </c>
    </row>
    <row r="27" spans="1:80" s="51" customFormat="1" ht="58.5" customHeight="1" x14ac:dyDescent="0.2">
      <c r="A27" s="41" t="s">
        <v>84</v>
      </c>
      <c r="B27" s="31" t="s">
        <v>85</v>
      </c>
      <c r="C27" s="32"/>
      <c r="D27" s="32"/>
      <c r="E27" s="32"/>
      <c r="F27" s="33">
        <f t="shared" ref="F27:S27" si="8">F28+F29+F52</f>
        <v>914505896.13999999</v>
      </c>
      <c r="G27" s="33">
        <f t="shared" si="8"/>
        <v>35087747.659999996</v>
      </c>
      <c r="H27" s="33">
        <f t="shared" si="8"/>
        <v>558771000</v>
      </c>
      <c r="I27" s="33">
        <f t="shared" si="8"/>
        <v>320647148.48000002</v>
      </c>
      <c r="J27" s="33">
        <f t="shared" si="8"/>
        <v>0</v>
      </c>
      <c r="K27" s="33">
        <f t="shared" si="8"/>
        <v>794761119.08999991</v>
      </c>
      <c r="L27" s="33">
        <f t="shared" si="8"/>
        <v>35087747.659999996</v>
      </c>
      <c r="M27" s="33">
        <f t="shared" si="8"/>
        <v>495509960.69</v>
      </c>
      <c r="N27" s="33">
        <f t="shared" si="8"/>
        <v>264163410.74000001</v>
      </c>
      <c r="O27" s="33">
        <f t="shared" si="8"/>
        <v>0</v>
      </c>
      <c r="P27" s="33">
        <f t="shared" si="8"/>
        <v>0</v>
      </c>
      <c r="Q27" s="33">
        <f t="shared" si="8"/>
        <v>38761.60000000149</v>
      </c>
      <c r="R27" s="33">
        <f t="shared" si="8"/>
        <v>0</v>
      </c>
      <c r="S27" s="33">
        <f t="shared" si="8"/>
        <v>0</v>
      </c>
      <c r="T27" s="33"/>
      <c r="U27" s="76">
        <f t="shared" si="1"/>
        <v>0.86906068341885401</v>
      </c>
    </row>
    <row r="28" spans="1:80" s="60" customFormat="1" ht="24" hidden="1" customHeight="1" x14ac:dyDescent="0.2">
      <c r="A28" s="39"/>
      <c r="B28" s="34"/>
      <c r="C28" s="35"/>
      <c r="D28" s="35"/>
      <c r="E28" s="35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77"/>
    </row>
    <row r="29" spans="1:80" s="60" customFormat="1" ht="24" customHeight="1" x14ac:dyDescent="0.2">
      <c r="A29" s="39" t="s">
        <v>86</v>
      </c>
      <c r="B29" s="34" t="s">
        <v>51</v>
      </c>
      <c r="C29" s="35"/>
      <c r="D29" s="35"/>
      <c r="E29" s="35"/>
      <c r="F29" s="36">
        <f>F30+F40</f>
        <v>870303539.40999997</v>
      </c>
      <c r="G29" s="36">
        <f t="shared" ref="G29:S29" si="9">G30+G40</f>
        <v>35087747.659999996</v>
      </c>
      <c r="H29" s="36">
        <f t="shared" si="9"/>
        <v>558771000</v>
      </c>
      <c r="I29" s="36">
        <f t="shared" si="9"/>
        <v>276444791.75</v>
      </c>
      <c r="J29" s="36">
        <f t="shared" si="9"/>
        <v>0</v>
      </c>
      <c r="K29" s="36">
        <f t="shared" si="9"/>
        <v>753175421.18999994</v>
      </c>
      <c r="L29" s="36">
        <f t="shared" si="9"/>
        <v>35087747.659999996</v>
      </c>
      <c r="M29" s="36">
        <f t="shared" si="9"/>
        <v>495509960.69</v>
      </c>
      <c r="N29" s="36">
        <f t="shared" si="9"/>
        <v>222577712.84</v>
      </c>
      <c r="O29" s="36">
        <f t="shared" si="9"/>
        <v>0</v>
      </c>
      <c r="P29" s="36">
        <f t="shared" si="9"/>
        <v>0</v>
      </c>
      <c r="Q29" s="36">
        <f t="shared" si="9"/>
        <v>38761.60000000149</v>
      </c>
      <c r="R29" s="36">
        <f t="shared" si="9"/>
        <v>0</v>
      </c>
      <c r="S29" s="36">
        <f t="shared" si="9"/>
        <v>0</v>
      </c>
      <c r="T29" s="36"/>
      <c r="U29" s="77">
        <f t="shared" si="1"/>
        <v>0.86541693453366397</v>
      </c>
    </row>
    <row r="30" spans="1:80" s="56" customFormat="1" ht="39.75" customHeight="1" x14ac:dyDescent="0.2">
      <c r="A30" s="57" t="s">
        <v>13</v>
      </c>
      <c r="B30" s="54" t="s">
        <v>51</v>
      </c>
      <c r="C30" s="54" t="s">
        <v>87</v>
      </c>
      <c r="D30" s="54"/>
      <c r="E30" s="54"/>
      <c r="F30" s="55">
        <f>F31</f>
        <v>669762871.65999997</v>
      </c>
      <c r="G30" s="55">
        <f t="shared" ref="G30:S30" si="10">G31</f>
        <v>35087747.659999996</v>
      </c>
      <c r="H30" s="55">
        <f t="shared" si="10"/>
        <v>558771000</v>
      </c>
      <c r="I30" s="55">
        <f t="shared" si="10"/>
        <v>75904124</v>
      </c>
      <c r="J30" s="55">
        <f t="shared" si="10"/>
        <v>0</v>
      </c>
      <c r="K30" s="55">
        <f t="shared" si="10"/>
        <v>585662459.66999996</v>
      </c>
      <c r="L30" s="55">
        <f t="shared" si="10"/>
        <v>35087747.659999996</v>
      </c>
      <c r="M30" s="55">
        <f t="shared" si="10"/>
        <v>495509960.69</v>
      </c>
      <c r="N30" s="55">
        <f t="shared" si="10"/>
        <v>55064751.32</v>
      </c>
      <c r="O30" s="55">
        <f t="shared" si="10"/>
        <v>0</v>
      </c>
      <c r="P30" s="55">
        <f t="shared" si="10"/>
        <v>0</v>
      </c>
      <c r="Q30" s="55">
        <f t="shared" si="10"/>
        <v>38761.60000000149</v>
      </c>
      <c r="R30" s="55">
        <f t="shared" si="10"/>
        <v>0</v>
      </c>
      <c r="S30" s="55">
        <f t="shared" si="10"/>
        <v>0</v>
      </c>
      <c r="T30" s="55"/>
      <c r="U30" s="78">
        <f t="shared" si="1"/>
        <v>0.87443255583642898</v>
      </c>
    </row>
    <row r="31" spans="1:80" s="51" customFormat="1" ht="57.75" customHeight="1" x14ac:dyDescent="0.2">
      <c r="A31" s="14" t="s">
        <v>52</v>
      </c>
      <c r="B31" s="15" t="s">
        <v>51</v>
      </c>
      <c r="C31" s="15" t="s">
        <v>53</v>
      </c>
      <c r="D31" s="15"/>
      <c r="E31" s="15" t="s">
        <v>35</v>
      </c>
      <c r="F31" s="16">
        <f t="shared" si="3"/>
        <v>669762871.65999997</v>
      </c>
      <c r="G31" s="16">
        <f t="shared" ref="G31" si="11">SUM(G32:G39)</f>
        <v>35087747.659999996</v>
      </c>
      <c r="H31" s="16">
        <f>SUM(H32:H39)</f>
        <v>558771000</v>
      </c>
      <c r="I31" s="16">
        <f t="shared" ref="I31:L31" si="12">SUM(I32:I39)</f>
        <v>75904124</v>
      </c>
      <c r="J31" s="16">
        <f t="shared" si="12"/>
        <v>0</v>
      </c>
      <c r="K31" s="16">
        <f>SUM(K32:K39)</f>
        <v>585662459.66999996</v>
      </c>
      <c r="L31" s="16">
        <f t="shared" si="12"/>
        <v>35087747.659999996</v>
      </c>
      <c r="M31" s="16">
        <f>SUM(M32:M39)</f>
        <v>495509960.69</v>
      </c>
      <c r="N31" s="16">
        <f>SUM(N32:N39)</f>
        <v>55064751.32</v>
      </c>
      <c r="O31" s="17"/>
      <c r="P31" s="16">
        <f t="shared" ref="P31:S31" si="13">SUM(P32:P39)</f>
        <v>0</v>
      </c>
      <c r="Q31" s="16">
        <f t="shared" si="13"/>
        <v>38761.60000000149</v>
      </c>
      <c r="R31" s="16">
        <f t="shared" si="13"/>
        <v>0</v>
      </c>
      <c r="S31" s="16">
        <f t="shared" si="13"/>
        <v>0</v>
      </c>
      <c r="T31" s="19"/>
      <c r="U31" s="75">
        <f t="shared" si="1"/>
        <v>0.87443255583642898</v>
      </c>
    </row>
    <row r="32" spans="1:80" s="51" customFormat="1" ht="18" customHeight="1" x14ac:dyDescent="0.2">
      <c r="A32" s="19" t="s">
        <v>138</v>
      </c>
      <c r="B32" s="20" t="s">
        <v>51</v>
      </c>
      <c r="C32" s="20" t="s">
        <v>53</v>
      </c>
      <c r="D32" s="20" t="s">
        <v>36</v>
      </c>
      <c r="E32" s="20" t="s">
        <v>39</v>
      </c>
      <c r="F32" s="21">
        <f t="shared" si="3"/>
        <v>55640</v>
      </c>
      <c r="G32" s="21"/>
      <c r="H32" s="21"/>
      <c r="I32" s="21">
        <v>55640</v>
      </c>
      <c r="J32" s="21"/>
      <c r="K32" s="21">
        <f t="shared" ref="K32:K38" si="14">SUM(L32:N32)</f>
        <v>55605.02</v>
      </c>
      <c r="L32" s="21"/>
      <c r="M32" s="21"/>
      <c r="N32" s="21">
        <v>55605.02</v>
      </c>
      <c r="O32" s="17"/>
      <c r="P32" s="21"/>
      <c r="Q32" s="21"/>
      <c r="R32" s="21"/>
      <c r="S32" s="21"/>
      <c r="T32" s="18"/>
      <c r="U32" s="75">
        <f t="shared" si="1"/>
        <v>0.99937131560028747</v>
      </c>
    </row>
    <row r="33" spans="1:21" s="51" customFormat="1" ht="112.5" customHeight="1" x14ac:dyDescent="0.2">
      <c r="A33" s="19" t="s">
        <v>139</v>
      </c>
      <c r="B33" s="20" t="s">
        <v>51</v>
      </c>
      <c r="C33" s="20" t="s">
        <v>53</v>
      </c>
      <c r="D33" s="20" t="s">
        <v>36</v>
      </c>
      <c r="E33" s="20" t="s">
        <v>42</v>
      </c>
      <c r="F33" s="21">
        <f t="shared" si="3"/>
        <v>37117300</v>
      </c>
      <c r="G33" s="21"/>
      <c r="H33" s="21">
        <v>33259000</v>
      </c>
      <c r="I33" s="21">
        <v>3858300</v>
      </c>
      <c r="J33" s="21"/>
      <c r="K33" s="21">
        <f t="shared" si="14"/>
        <v>0</v>
      </c>
      <c r="L33" s="21">
        <v>0</v>
      </c>
      <c r="M33" s="21">
        <v>0</v>
      </c>
      <c r="N33" s="21">
        <v>0</v>
      </c>
      <c r="O33" s="17"/>
      <c r="P33" s="21"/>
      <c r="Q33" s="21"/>
      <c r="R33" s="21"/>
      <c r="S33" s="21"/>
      <c r="T33" s="19" t="s">
        <v>145</v>
      </c>
      <c r="U33" s="75">
        <f t="shared" si="1"/>
        <v>0</v>
      </c>
    </row>
    <row r="34" spans="1:21" s="51" customFormat="1" ht="99.75" customHeight="1" x14ac:dyDescent="0.2">
      <c r="A34" s="19" t="s">
        <v>140</v>
      </c>
      <c r="B34" s="20" t="s">
        <v>51</v>
      </c>
      <c r="C34" s="20" t="s">
        <v>53</v>
      </c>
      <c r="D34" s="20" t="s">
        <v>36</v>
      </c>
      <c r="E34" s="20" t="s">
        <v>42</v>
      </c>
      <c r="F34" s="21">
        <f t="shared" si="3"/>
        <v>6678000</v>
      </c>
      <c r="G34" s="21"/>
      <c r="H34" s="21"/>
      <c r="I34" s="21">
        <v>6678000</v>
      </c>
      <c r="J34" s="21"/>
      <c r="K34" s="21">
        <f t="shared" si="14"/>
        <v>0</v>
      </c>
      <c r="L34" s="21"/>
      <c r="M34" s="21">
        <v>0</v>
      </c>
      <c r="N34" s="21">
        <v>0</v>
      </c>
      <c r="O34" s="17"/>
      <c r="P34" s="21"/>
      <c r="Q34" s="21"/>
      <c r="R34" s="21"/>
      <c r="S34" s="21"/>
      <c r="T34" s="19" t="s">
        <v>164</v>
      </c>
      <c r="U34" s="75">
        <f t="shared" si="1"/>
        <v>0</v>
      </c>
    </row>
    <row r="35" spans="1:21" s="51" customFormat="1" ht="18" customHeight="1" x14ac:dyDescent="0.2">
      <c r="A35" s="19" t="s">
        <v>138</v>
      </c>
      <c r="B35" s="20" t="s">
        <v>51</v>
      </c>
      <c r="C35" s="20" t="s">
        <v>53</v>
      </c>
      <c r="D35" s="20" t="s">
        <v>36</v>
      </c>
      <c r="E35" s="20" t="s">
        <v>42</v>
      </c>
      <c r="F35" s="21">
        <f t="shared" si="3"/>
        <v>37166484</v>
      </c>
      <c r="G35" s="21"/>
      <c r="H35" s="21">
        <v>33493000</v>
      </c>
      <c r="I35" s="21">
        <v>3673484</v>
      </c>
      <c r="J35" s="21"/>
      <c r="K35" s="21">
        <f t="shared" si="14"/>
        <v>37123860</v>
      </c>
      <c r="L35" s="21"/>
      <c r="M35" s="21">
        <v>33454238.399999999</v>
      </c>
      <c r="N35" s="21">
        <v>3669621.6</v>
      </c>
      <c r="O35" s="17"/>
      <c r="P35" s="21"/>
      <c r="Q35" s="21">
        <f>H35-M35</f>
        <v>38761.60000000149</v>
      </c>
      <c r="R35" s="21">
        <v>0</v>
      </c>
      <c r="S35" s="21">
        <v>0</v>
      </c>
      <c r="T35" s="18"/>
      <c r="U35" s="75">
        <f t="shared" si="1"/>
        <v>0.99885316028279669</v>
      </c>
    </row>
    <row r="36" spans="1:21" s="51" customFormat="1" ht="18" customHeight="1" x14ac:dyDescent="0.2">
      <c r="A36" s="19" t="s">
        <v>81</v>
      </c>
      <c r="B36" s="20" t="s">
        <v>51</v>
      </c>
      <c r="C36" s="20" t="s">
        <v>53</v>
      </c>
      <c r="D36" s="20" t="s">
        <v>36</v>
      </c>
      <c r="E36" s="20" t="s">
        <v>42</v>
      </c>
      <c r="F36" s="21">
        <f t="shared" si="3"/>
        <v>256786700</v>
      </c>
      <c r="G36" s="21"/>
      <c r="H36" s="21">
        <v>225210000</v>
      </c>
      <c r="I36" s="21">
        <v>31576700</v>
      </c>
      <c r="J36" s="21"/>
      <c r="K36" s="21">
        <f t="shared" si="14"/>
        <v>250232645.25999999</v>
      </c>
      <c r="L36" s="21"/>
      <c r="M36" s="21">
        <v>225209380.72999999</v>
      </c>
      <c r="N36" s="21">
        <v>25023264.530000001</v>
      </c>
      <c r="O36" s="17"/>
      <c r="P36" s="21"/>
      <c r="Q36" s="21"/>
      <c r="R36" s="21"/>
      <c r="S36" s="21"/>
      <c r="T36" s="18"/>
      <c r="U36" s="75">
        <f t="shared" si="1"/>
        <v>0.97447665809794659</v>
      </c>
    </row>
    <row r="37" spans="1:21" s="51" customFormat="1" ht="18" customHeight="1" x14ac:dyDescent="0.2">
      <c r="A37" s="19" t="s">
        <v>94</v>
      </c>
      <c r="B37" s="20" t="s">
        <v>51</v>
      </c>
      <c r="C37" s="20" t="s">
        <v>53</v>
      </c>
      <c r="D37" s="20" t="s">
        <v>36</v>
      </c>
      <c r="E37" s="20" t="s">
        <v>42</v>
      </c>
      <c r="F37" s="21">
        <f t="shared" si="3"/>
        <v>35087747.659999996</v>
      </c>
      <c r="G37" s="21">
        <v>35087747.659999996</v>
      </c>
      <c r="H37" s="21"/>
      <c r="I37" s="21"/>
      <c r="J37" s="21"/>
      <c r="K37" s="21">
        <f t="shared" si="14"/>
        <v>35087747.659999996</v>
      </c>
      <c r="L37" s="21">
        <v>35087747.659999996</v>
      </c>
      <c r="M37" s="21"/>
      <c r="N37" s="21"/>
      <c r="O37" s="17"/>
      <c r="P37" s="21"/>
      <c r="Q37" s="21"/>
      <c r="R37" s="21"/>
      <c r="S37" s="21"/>
      <c r="T37" s="18"/>
      <c r="U37" s="75">
        <f t="shared" si="1"/>
        <v>1</v>
      </c>
    </row>
    <row r="38" spans="1:21" s="51" customFormat="1" ht="18" customHeight="1" x14ac:dyDescent="0.2">
      <c r="A38" s="19" t="s">
        <v>137</v>
      </c>
      <c r="B38" s="20" t="s">
        <v>51</v>
      </c>
      <c r="C38" s="20" t="s">
        <v>53</v>
      </c>
      <c r="D38" s="20" t="s">
        <v>36</v>
      </c>
      <c r="E38" s="20" t="s">
        <v>42</v>
      </c>
      <c r="F38" s="21">
        <f t="shared" si="3"/>
        <v>240574000</v>
      </c>
      <c r="G38" s="21"/>
      <c r="H38" s="21">
        <v>216517000</v>
      </c>
      <c r="I38" s="21">
        <v>24057000</v>
      </c>
      <c r="J38" s="21"/>
      <c r="K38" s="21">
        <f t="shared" si="14"/>
        <v>238163383.82999998</v>
      </c>
      <c r="L38" s="21"/>
      <c r="M38" s="21">
        <v>214347045.44999999</v>
      </c>
      <c r="N38" s="21">
        <v>23816338.379999999</v>
      </c>
      <c r="O38" s="17"/>
      <c r="P38" s="21"/>
      <c r="Q38" s="21"/>
      <c r="R38" s="21"/>
      <c r="S38" s="21"/>
      <c r="T38" s="18"/>
      <c r="U38" s="75">
        <f t="shared" si="1"/>
        <v>0.98997973110144899</v>
      </c>
    </row>
    <row r="39" spans="1:21" s="51" customFormat="1" ht="84.75" customHeight="1" x14ac:dyDescent="0.2">
      <c r="A39" s="19" t="s">
        <v>141</v>
      </c>
      <c r="B39" s="20" t="s">
        <v>51</v>
      </c>
      <c r="C39" s="20" t="s">
        <v>53</v>
      </c>
      <c r="D39" s="20" t="s">
        <v>36</v>
      </c>
      <c r="E39" s="20" t="s">
        <v>42</v>
      </c>
      <c r="F39" s="21">
        <f t="shared" si="3"/>
        <v>56297000</v>
      </c>
      <c r="G39" s="21"/>
      <c r="H39" s="21">
        <v>50292000</v>
      </c>
      <c r="I39" s="21">
        <v>6005000</v>
      </c>
      <c r="J39" s="21"/>
      <c r="K39" s="21">
        <f>SUM(L39:N39)</f>
        <v>24999217.899999999</v>
      </c>
      <c r="L39" s="21"/>
      <c r="M39" s="21">
        <v>22499296.109999999</v>
      </c>
      <c r="N39" s="21">
        <v>2499921.79</v>
      </c>
      <c r="O39" s="17"/>
      <c r="P39" s="21"/>
      <c r="Q39" s="21">
        <v>0</v>
      </c>
      <c r="R39" s="21"/>
      <c r="S39" s="21">
        <v>0</v>
      </c>
      <c r="T39" s="19" t="s">
        <v>172</v>
      </c>
      <c r="U39" s="75">
        <f t="shared" si="1"/>
        <v>0.44405950405883082</v>
      </c>
    </row>
    <row r="40" spans="1:21" s="51" customFormat="1" ht="37.5" customHeight="1" x14ac:dyDescent="0.2">
      <c r="A40" s="42" t="s">
        <v>14</v>
      </c>
      <c r="B40" s="64" t="s">
        <v>51</v>
      </c>
      <c r="C40" s="64" t="s">
        <v>9</v>
      </c>
      <c r="D40" s="64"/>
      <c r="E40" s="43"/>
      <c r="F40" s="45">
        <f>F41+F43</f>
        <v>200540667.75</v>
      </c>
      <c r="G40" s="45">
        <f t="shared" ref="G40:S40" si="15">G41+G43</f>
        <v>0</v>
      </c>
      <c r="H40" s="45">
        <f t="shared" si="15"/>
        <v>0</v>
      </c>
      <c r="I40" s="45">
        <f t="shared" si="15"/>
        <v>200540667.75</v>
      </c>
      <c r="J40" s="45">
        <f t="shared" si="15"/>
        <v>0</v>
      </c>
      <c r="K40" s="45">
        <f t="shared" si="15"/>
        <v>167512961.52000001</v>
      </c>
      <c r="L40" s="45">
        <f t="shared" si="15"/>
        <v>0</v>
      </c>
      <c r="M40" s="45">
        <f t="shared" si="15"/>
        <v>0</v>
      </c>
      <c r="N40" s="45">
        <f t="shared" si="15"/>
        <v>167512961.52000001</v>
      </c>
      <c r="O40" s="45">
        <f t="shared" si="15"/>
        <v>0</v>
      </c>
      <c r="P40" s="45">
        <f t="shared" si="15"/>
        <v>0</v>
      </c>
      <c r="Q40" s="45">
        <f t="shared" si="15"/>
        <v>0</v>
      </c>
      <c r="R40" s="45">
        <f t="shared" si="15"/>
        <v>0</v>
      </c>
      <c r="S40" s="45">
        <f t="shared" si="15"/>
        <v>0</v>
      </c>
      <c r="T40" s="44"/>
      <c r="U40" s="79">
        <f t="shared" si="1"/>
        <v>0.83530669065501806</v>
      </c>
    </row>
    <row r="41" spans="1:21" s="51" customFormat="1" ht="54" customHeight="1" x14ac:dyDescent="0.2">
      <c r="A41" s="14" t="s">
        <v>46</v>
      </c>
      <c r="B41" s="15" t="s">
        <v>51</v>
      </c>
      <c r="C41" s="15" t="s">
        <v>47</v>
      </c>
      <c r="D41" s="15"/>
      <c r="E41" s="15" t="s">
        <v>35</v>
      </c>
      <c r="F41" s="16">
        <f t="shared" si="3"/>
        <v>22555000</v>
      </c>
      <c r="G41" s="16"/>
      <c r="H41" s="16"/>
      <c r="I41" s="16">
        <f>I42</f>
        <v>22555000</v>
      </c>
      <c r="J41" s="16"/>
      <c r="K41" s="16">
        <v>1550000</v>
      </c>
      <c r="L41" s="16"/>
      <c r="M41" s="16"/>
      <c r="N41" s="16">
        <f>N42</f>
        <v>1550000</v>
      </c>
      <c r="O41" s="17"/>
      <c r="P41" s="16"/>
      <c r="Q41" s="16"/>
      <c r="R41" s="16"/>
      <c r="S41" s="16"/>
      <c r="T41" s="18"/>
      <c r="U41" s="75">
        <f t="shared" si="1"/>
        <v>6.8720904455774778E-2</v>
      </c>
    </row>
    <row r="42" spans="1:21" s="51" customFormat="1" ht="102" customHeight="1" x14ac:dyDescent="0.2">
      <c r="A42" s="19" t="s">
        <v>88</v>
      </c>
      <c r="B42" s="20" t="s">
        <v>51</v>
      </c>
      <c r="C42" s="20" t="s">
        <v>47</v>
      </c>
      <c r="D42" s="20" t="s">
        <v>36</v>
      </c>
      <c r="E42" s="20" t="s">
        <v>42</v>
      </c>
      <c r="F42" s="21">
        <f t="shared" si="3"/>
        <v>22555000</v>
      </c>
      <c r="G42" s="21"/>
      <c r="H42" s="21"/>
      <c r="I42" s="21">
        <v>22555000</v>
      </c>
      <c r="J42" s="21"/>
      <c r="K42" s="21">
        <v>1550000</v>
      </c>
      <c r="L42" s="21"/>
      <c r="M42" s="21"/>
      <c r="N42" s="21">
        <v>1550000</v>
      </c>
      <c r="O42" s="17"/>
      <c r="P42" s="21"/>
      <c r="Q42" s="21"/>
      <c r="R42" s="21"/>
      <c r="S42" s="21"/>
      <c r="T42" s="19" t="s">
        <v>146</v>
      </c>
      <c r="U42" s="75">
        <f t="shared" si="1"/>
        <v>6.8720904455774778E-2</v>
      </c>
    </row>
    <row r="43" spans="1:21" s="51" customFormat="1" ht="66" customHeight="1" x14ac:dyDescent="0.2">
      <c r="A43" s="14" t="s">
        <v>54</v>
      </c>
      <c r="B43" s="15" t="s">
        <v>51</v>
      </c>
      <c r="C43" s="15" t="s">
        <v>55</v>
      </c>
      <c r="D43" s="15"/>
      <c r="E43" s="15" t="s">
        <v>35</v>
      </c>
      <c r="F43" s="16">
        <f>SUM(F44:F51)</f>
        <v>177985667.75</v>
      </c>
      <c r="G43" s="16">
        <f t="shared" ref="G43:S43" si="16">SUM(G44:G51)</f>
        <v>0</v>
      </c>
      <c r="H43" s="16">
        <f t="shared" si="16"/>
        <v>0</v>
      </c>
      <c r="I43" s="16">
        <f t="shared" si="16"/>
        <v>177985667.75</v>
      </c>
      <c r="J43" s="16">
        <f t="shared" si="16"/>
        <v>0</v>
      </c>
      <c r="K43" s="16">
        <f t="shared" si="16"/>
        <v>165962961.52000001</v>
      </c>
      <c r="L43" s="16">
        <f t="shared" si="16"/>
        <v>0</v>
      </c>
      <c r="M43" s="16">
        <f t="shared" si="16"/>
        <v>0</v>
      </c>
      <c r="N43" s="16">
        <f t="shared" si="16"/>
        <v>165962961.52000001</v>
      </c>
      <c r="O43" s="16">
        <f t="shared" si="16"/>
        <v>0</v>
      </c>
      <c r="P43" s="16">
        <f t="shared" si="16"/>
        <v>0</v>
      </c>
      <c r="Q43" s="16">
        <f t="shared" si="16"/>
        <v>0</v>
      </c>
      <c r="R43" s="16">
        <f t="shared" si="16"/>
        <v>0</v>
      </c>
      <c r="S43" s="16">
        <f t="shared" si="16"/>
        <v>0</v>
      </c>
      <c r="T43" s="18"/>
      <c r="U43" s="75">
        <f t="shared" si="1"/>
        <v>0.93245126766674735</v>
      </c>
    </row>
    <row r="44" spans="1:21" s="51" customFormat="1" ht="83.25" customHeight="1" x14ac:dyDescent="0.2">
      <c r="A44" s="19" t="s">
        <v>89</v>
      </c>
      <c r="B44" s="20" t="s">
        <v>51</v>
      </c>
      <c r="C44" s="20" t="s">
        <v>55</v>
      </c>
      <c r="D44" s="20" t="s">
        <v>36</v>
      </c>
      <c r="E44" s="20" t="s">
        <v>39</v>
      </c>
      <c r="F44" s="21">
        <f t="shared" si="3"/>
        <v>3957600</v>
      </c>
      <c r="G44" s="21"/>
      <c r="H44" s="21"/>
      <c r="I44" s="21">
        <v>3957600</v>
      </c>
      <c r="J44" s="21"/>
      <c r="K44" s="21">
        <v>3429739.22</v>
      </c>
      <c r="L44" s="21"/>
      <c r="M44" s="21"/>
      <c r="N44" s="21">
        <v>3429739.22</v>
      </c>
      <c r="O44" s="17"/>
      <c r="P44" s="21"/>
      <c r="Q44" s="21"/>
      <c r="R44" s="21"/>
      <c r="S44" s="21"/>
      <c r="T44" s="19" t="s">
        <v>159</v>
      </c>
      <c r="U44" s="75">
        <f t="shared" si="1"/>
        <v>0.86662098746715188</v>
      </c>
    </row>
    <row r="45" spans="1:21" s="51" customFormat="1" ht="81" customHeight="1" x14ac:dyDescent="0.2">
      <c r="A45" s="19" t="s">
        <v>136</v>
      </c>
      <c r="B45" s="20" t="s">
        <v>51</v>
      </c>
      <c r="C45" s="20" t="s">
        <v>55</v>
      </c>
      <c r="D45" s="20" t="s">
        <v>36</v>
      </c>
      <c r="E45" s="20" t="s">
        <v>39</v>
      </c>
      <c r="F45" s="21">
        <f t="shared" si="3"/>
        <v>2387700</v>
      </c>
      <c r="G45" s="21"/>
      <c r="H45" s="21"/>
      <c r="I45" s="21">
        <v>2387700</v>
      </c>
      <c r="J45" s="21"/>
      <c r="K45" s="21">
        <v>1818388.87</v>
      </c>
      <c r="L45" s="21"/>
      <c r="M45" s="21"/>
      <c r="N45" s="21">
        <v>1818388.87</v>
      </c>
      <c r="O45" s="17"/>
      <c r="P45" s="21"/>
      <c r="Q45" s="21"/>
      <c r="R45" s="21"/>
      <c r="S45" s="21"/>
      <c r="T45" s="19" t="s">
        <v>159</v>
      </c>
      <c r="U45" s="75">
        <f t="shared" si="1"/>
        <v>0.76156505004816355</v>
      </c>
    </row>
    <row r="46" spans="1:21" s="51" customFormat="1" ht="45" customHeight="1" x14ac:dyDescent="0.2">
      <c r="A46" s="19" t="s">
        <v>90</v>
      </c>
      <c r="B46" s="20" t="s">
        <v>51</v>
      </c>
      <c r="C46" s="20" t="s">
        <v>55</v>
      </c>
      <c r="D46" s="20" t="s">
        <v>36</v>
      </c>
      <c r="E46" s="20" t="s">
        <v>39</v>
      </c>
      <c r="F46" s="21">
        <f t="shared" si="3"/>
        <v>4638300</v>
      </c>
      <c r="G46" s="21"/>
      <c r="H46" s="21"/>
      <c r="I46" s="21">
        <v>4638300</v>
      </c>
      <c r="J46" s="21"/>
      <c r="K46" s="21">
        <v>17401.5</v>
      </c>
      <c r="L46" s="21"/>
      <c r="M46" s="21"/>
      <c r="N46" s="21">
        <v>17401.5</v>
      </c>
      <c r="O46" s="17"/>
      <c r="P46" s="21"/>
      <c r="Q46" s="21"/>
      <c r="R46" s="21"/>
      <c r="S46" s="21"/>
      <c r="T46" s="19" t="s">
        <v>147</v>
      </c>
      <c r="U46" s="75">
        <f t="shared" si="1"/>
        <v>3.7516978203221006E-3</v>
      </c>
    </row>
    <row r="47" spans="1:21" s="51" customFormat="1" ht="63.75" customHeight="1" x14ac:dyDescent="0.2">
      <c r="A47" s="19" t="s">
        <v>91</v>
      </c>
      <c r="B47" s="20" t="s">
        <v>51</v>
      </c>
      <c r="C47" s="20" t="s">
        <v>55</v>
      </c>
      <c r="D47" s="20" t="s">
        <v>36</v>
      </c>
      <c r="E47" s="20" t="s">
        <v>39</v>
      </c>
      <c r="F47" s="21">
        <f t="shared" si="3"/>
        <v>3102200</v>
      </c>
      <c r="G47" s="21"/>
      <c r="H47" s="21"/>
      <c r="I47" s="21">
        <v>3102200</v>
      </c>
      <c r="J47" s="21"/>
      <c r="K47" s="21">
        <v>12321.67</v>
      </c>
      <c r="L47" s="21"/>
      <c r="M47" s="21"/>
      <c r="N47" s="21">
        <v>12321.67</v>
      </c>
      <c r="O47" s="17"/>
      <c r="P47" s="21"/>
      <c r="Q47" s="21"/>
      <c r="R47" s="21"/>
      <c r="S47" s="21"/>
      <c r="T47" s="19" t="s">
        <v>147</v>
      </c>
      <c r="U47" s="75">
        <f t="shared" si="1"/>
        <v>3.971913480755593E-3</v>
      </c>
    </row>
    <row r="48" spans="1:21" s="51" customFormat="1" ht="82.5" customHeight="1" x14ac:dyDescent="0.2">
      <c r="A48" s="19" t="s">
        <v>92</v>
      </c>
      <c r="B48" s="20" t="s">
        <v>51</v>
      </c>
      <c r="C48" s="20" t="s">
        <v>55</v>
      </c>
      <c r="D48" s="20" t="s">
        <v>36</v>
      </c>
      <c r="E48" s="20" t="s">
        <v>39</v>
      </c>
      <c r="F48" s="21">
        <f t="shared" si="3"/>
        <v>16609600</v>
      </c>
      <c r="G48" s="21"/>
      <c r="H48" s="21"/>
      <c r="I48" s="21">
        <v>16609600</v>
      </c>
      <c r="J48" s="21"/>
      <c r="K48" s="21">
        <v>13505990.98</v>
      </c>
      <c r="L48" s="21"/>
      <c r="M48" s="21"/>
      <c r="N48" s="21">
        <v>13505990.98</v>
      </c>
      <c r="O48" s="17"/>
      <c r="P48" s="21"/>
      <c r="Q48" s="21"/>
      <c r="R48" s="21"/>
      <c r="S48" s="21"/>
      <c r="T48" s="19" t="s">
        <v>155</v>
      </c>
      <c r="U48" s="75">
        <f t="shared" si="1"/>
        <v>0.81314366270108851</v>
      </c>
    </row>
    <row r="49" spans="1:21" s="51" customFormat="1" ht="18" customHeight="1" x14ac:dyDescent="0.2">
      <c r="A49" s="19" t="s">
        <v>93</v>
      </c>
      <c r="B49" s="20" t="s">
        <v>51</v>
      </c>
      <c r="C49" s="20" t="s">
        <v>55</v>
      </c>
      <c r="D49" s="20" t="s">
        <v>36</v>
      </c>
      <c r="E49" s="20" t="s">
        <v>39</v>
      </c>
      <c r="F49" s="21">
        <f t="shared" si="3"/>
        <v>365000</v>
      </c>
      <c r="G49" s="21"/>
      <c r="H49" s="21"/>
      <c r="I49" s="21">
        <v>365000</v>
      </c>
      <c r="J49" s="21"/>
      <c r="K49" s="21">
        <v>360000</v>
      </c>
      <c r="L49" s="21"/>
      <c r="M49" s="21"/>
      <c r="N49" s="21">
        <v>360000</v>
      </c>
      <c r="O49" s="17"/>
      <c r="P49" s="21"/>
      <c r="Q49" s="21"/>
      <c r="R49" s="21"/>
      <c r="S49" s="21"/>
      <c r="T49" s="19"/>
      <c r="U49" s="75">
        <f t="shared" si="1"/>
        <v>0.98630136986301364</v>
      </c>
    </row>
    <row r="50" spans="1:21" s="51" customFormat="1" ht="18" customHeight="1" x14ac:dyDescent="0.2">
      <c r="A50" s="19" t="s">
        <v>94</v>
      </c>
      <c r="B50" s="20" t="s">
        <v>51</v>
      </c>
      <c r="C50" s="20" t="s">
        <v>55</v>
      </c>
      <c r="D50" s="20" t="s">
        <v>36</v>
      </c>
      <c r="E50" s="20" t="s">
        <v>42</v>
      </c>
      <c r="F50" s="21">
        <f t="shared" si="3"/>
        <v>23379800</v>
      </c>
      <c r="G50" s="21"/>
      <c r="H50" s="21"/>
      <c r="I50" s="21">
        <v>23379800</v>
      </c>
      <c r="J50" s="21"/>
      <c r="K50" s="21">
        <v>23273651.530000001</v>
      </c>
      <c r="L50" s="21"/>
      <c r="M50" s="21"/>
      <c r="N50" s="21">
        <v>23273651.530000001</v>
      </c>
      <c r="O50" s="17"/>
      <c r="P50" s="21"/>
      <c r="Q50" s="21"/>
      <c r="R50" s="21"/>
      <c r="S50" s="21"/>
      <c r="T50" s="19"/>
      <c r="U50" s="75">
        <f t="shared" si="1"/>
        <v>0.99545982129872801</v>
      </c>
    </row>
    <row r="51" spans="1:21" s="51" customFormat="1" ht="18" customHeight="1" x14ac:dyDescent="0.2">
      <c r="A51" s="19" t="s">
        <v>95</v>
      </c>
      <c r="B51" s="20" t="s">
        <v>51</v>
      </c>
      <c r="C51" s="20" t="s">
        <v>55</v>
      </c>
      <c r="D51" s="20" t="s">
        <v>75</v>
      </c>
      <c r="E51" s="20" t="s">
        <v>74</v>
      </c>
      <c r="F51" s="21">
        <f>SUM(G51:I51)</f>
        <v>123545467.75</v>
      </c>
      <c r="G51" s="21"/>
      <c r="H51" s="21"/>
      <c r="I51" s="21">
        <v>123545467.75</v>
      </c>
      <c r="J51" s="21"/>
      <c r="K51" s="21">
        <v>123545467.75</v>
      </c>
      <c r="L51" s="21"/>
      <c r="M51" s="21"/>
      <c r="N51" s="21">
        <v>123545467.75</v>
      </c>
      <c r="O51" s="17"/>
      <c r="P51" s="21"/>
      <c r="Q51" s="21"/>
      <c r="R51" s="21"/>
      <c r="S51" s="21"/>
      <c r="T51" s="19"/>
      <c r="U51" s="75">
        <f t="shared" si="1"/>
        <v>1</v>
      </c>
    </row>
    <row r="52" spans="1:21" s="60" customFormat="1" ht="24" customHeight="1" x14ac:dyDescent="0.2">
      <c r="A52" s="39" t="s">
        <v>96</v>
      </c>
      <c r="B52" s="34" t="s">
        <v>56</v>
      </c>
      <c r="C52" s="35"/>
      <c r="D52" s="35"/>
      <c r="E52" s="35"/>
      <c r="F52" s="36">
        <f>F53</f>
        <v>44202356.730000004</v>
      </c>
      <c r="G52" s="36">
        <f t="shared" ref="G52:S52" si="17">G53</f>
        <v>0</v>
      </c>
      <c r="H52" s="36">
        <f t="shared" si="17"/>
        <v>0</v>
      </c>
      <c r="I52" s="36">
        <f t="shared" si="17"/>
        <v>44202356.730000004</v>
      </c>
      <c r="J52" s="36">
        <f t="shared" si="17"/>
        <v>0</v>
      </c>
      <c r="K52" s="36">
        <f t="shared" si="17"/>
        <v>41585697.900000006</v>
      </c>
      <c r="L52" s="36">
        <f t="shared" si="17"/>
        <v>0</v>
      </c>
      <c r="M52" s="36">
        <f t="shared" si="17"/>
        <v>0</v>
      </c>
      <c r="N52" s="36">
        <f t="shared" si="17"/>
        <v>41585697.900000006</v>
      </c>
      <c r="O52" s="36">
        <f t="shared" si="17"/>
        <v>0</v>
      </c>
      <c r="P52" s="36">
        <f t="shared" si="17"/>
        <v>0</v>
      </c>
      <c r="Q52" s="36">
        <f t="shared" si="17"/>
        <v>0</v>
      </c>
      <c r="R52" s="36">
        <f t="shared" si="17"/>
        <v>0</v>
      </c>
      <c r="S52" s="36">
        <f t="shared" si="17"/>
        <v>0</v>
      </c>
      <c r="T52" s="36"/>
      <c r="U52" s="77">
        <f t="shared" si="1"/>
        <v>0.94080273036156736</v>
      </c>
    </row>
    <row r="53" spans="1:21" s="51" customFormat="1" ht="37.5" customHeight="1" x14ac:dyDescent="0.2">
      <c r="A53" s="42" t="s">
        <v>14</v>
      </c>
      <c r="B53" s="43" t="s">
        <v>56</v>
      </c>
      <c r="C53" s="64" t="s">
        <v>9</v>
      </c>
      <c r="D53" s="43"/>
      <c r="E53" s="43" t="s">
        <v>35</v>
      </c>
      <c r="F53" s="45">
        <f>F54</f>
        <v>44202356.730000004</v>
      </c>
      <c r="G53" s="45"/>
      <c r="H53" s="45"/>
      <c r="I53" s="45">
        <f>I54</f>
        <v>44202356.730000004</v>
      </c>
      <c r="J53" s="45"/>
      <c r="K53" s="45">
        <f>K54</f>
        <v>41585697.900000006</v>
      </c>
      <c r="L53" s="45"/>
      <c r="M53" s="45"/>
      <c r="N53" s="45">
        <f>N54</f>
        <v>41585697.900000006</v>
      </c>
      <c r="O53" s="45"/>
      <c r="P53" s="45"/>
      <c r="Q53" s="45"/>
      <c r="R53" s="45"/>
      <c r="S53" s="45"/>
      <c r="T53" s="44"/>
      <c r="U53" s="79">
        <f t="shared" si="1"/>
        <v>0.94080273036156736</v>
      </c>
    </row>
    <row r="54" spans="1:21" s="51" customFormat="1" ht="50.25" customHeight="1" x14ac:dyDescent="0.2">
      <c r="A54" s="14" t="s">
        <v>37</v>
      </c>
      <c r="B54" s="15" t="s">
        <v>56</v>
      </c>
      <c r="C54" s="15" t="s">
        <v>38</v>
      </c>
      <c r="D54" s="15"/>
      <c r="E54" s="15" t="s">
        <v>35</v>
      </c>
      <c r="F54" s="16">
        <f>SUM(F55:F62)</f>
        <v>44202356.730000004</v>
      </c>
      <c r="G54" s="16"/>
      <c r="H54" s="16"/>
      <c r="I54" s="16">
        <f>SUM(I55:I62)</f>
        <v>44202356.730000004</v>
      </c>
      <c r="J54" s="16"/>
      <c r="K54" s="16">
        <f>SUM(K55:K62)</f>
        <v>41585697.900000006</v>
      </c>
      <c r="L54" s="16"/>
      <c r="M54" s="16"/>
      <c r="N54" s="16">
        <f>SUM(N55:N62)</f>
        <v>41585697.900000006</v>
      </c>
      <c r="O54" s="17"/>
      <c r="P54" s="16"/>
      <c r="Q54" s="16"/>
      <c r="R54" s="16"/>
      <c r="S54" s="16"/>
      <c r="T54" s="18"/>
      <c r="U54" s="75">
        <f t="shared" si="1"/>
        <v>0.94080273036156736</v>
      </c>
    </row>
    <row r="55" spans="1:21" s="51" customFormat="1" ht="75" customHeight="1" x14ac:dyDescent="0.2">
      <c r="A55" s="19" t="s">
        <v>97</v>
      </c>
      <c r="B55" s="20" t="s">
        <v>56</v>
      </c>
      <c r="C55" s="20" t="s">
        <v>38</v>
      </c>
      <c r="D55" s="20" t="s">
        <v>36</v>
      </c>
      <c r="E55" s="20" t="s">
        <v>39</v>
      </c>
      <c r="F55" s="21">
        <f t="shared" si="3"/>
        <v>154800</v>
      </c>
      <c r="G55" s="21"/>
      <c r="H55" s="21"/>
      <c r="I55" s="21">
        <v>154800</v>
      </c>
      <c r="J55" s="21"/>
      <c r="K55" s="21">
        <v>130000</v>
      </c>
      <c r="L55" s="21"/>
      <c r="M55" s="21"/>
      <c r="N55" s="21">
        <v>130000</v>
      </c>
      <c r="O55" s="17"/>
      <c r="P55" s="21"/>
      <c r="Q55" s="21"/>
      <c r="R55" s="21"/>
      <c r="S55" s="21"/>
      <c r="T55" s="19" t="s">
        <v>148</v>
      </c>
      <c r="U55" s="75">
        <f t="shared" si="1"/>
        <v>0.83979328165374678</v>
      </c>
    </row>
    <row r="56" spans="1:21" s="51" customFormat="1" ht="18" customHeight="1" x14ac:dyDescent="0.2">
      <c r="A56" s="19" t="s">
        <v>98</v>
      </c>
      <c r="B56" s="20" t="s">
        <v>56</v>
      </c>
      <c r="C56" s="20" t="s">
        <v>38</v>
      </c>
      <c r="D56" s="20" t="s">
        <v>73</v>
      </c>
      <c r="E56" s="20" t="s">
        <v>74</v>
      </c>
      <c r="F56" s="21">
        <f t="shared" ref="F56:F62" si="18">SUM(G56:I56)</f>
        <v>5115323.51</v>
      </c>
      <c r="G56" s="21"/>
      <c r="H56" s="21"/>
      <c r="I56" s="21">
        <v>5115323.51</v>
      </c>
      <c r="J56" s="21"/>
      <c r="K56" s="21">
        <v>5057220.1100000003</v>
      </c>
      <c r="L56" s="21"/>
      <c r="M56" s="21"/>
      <c r="N56" s="21">
        <v>5057220.1100000003</v>
      </c>
      <c r="O56" s="17"/>
      <c r="P56" s="21"/>
      <c r="Q56" s="21"/>
      <c r="R56" s="21"/>
      <c r="S56" s="21"/>
      <c r="T56" s="18"/>
      <c r="U56" s="75">
        <f t="shared" si="1"/>
        <v>0.98864130491719393</v>
      </c>
    </row>
    <row r="57" spans="1:21" s="51" customFormat="1" ht="18" customHeight="1" x14ac:dyDescent="0.2">
      <c r="A57" s="19" t="s">
        <v>99</v>
      </c>
      <c r="B57" s="20" t="s">
        <v>56</v>
      </c>
      <c r="C57" s="20" t="s">
        <v>38</v>
      </c>
      <c r="D57" s="20" t="s">
        <v>73</v>
      </c>
      <c r="E57" s="20" t="s">
        <v>74</v>
      </c>
      <c r="F57" s="21">
        <f t="shared" si="18"/>
        <v>1194180</v>
      </c>
      <c r="G57" s="21"/>
      <c r="H57" s="21"/>
      <c r="I57" s="21">
        <v>1194180</v>
      </c>
      <c r="J57" s="21"/>
      <c r="K57" s="21">
        <v>1194180</v>
      </c>
      <c r="L57" s="21"/>
      <c r="M57" s="21"/>
      <c r="N57" s="21">
        <v>1194180</v>
      </c>
      <c r="O57" s="17"/>
      <c r="P57" s="21"/>
      <c r="Q57" s="21"/>
      <c r="R57" s="21"/>
      <c r="S57" s="21"/>
      <c r="T57" s="18"/>
      <c r="U57" s="75">
        <f t="shared" si="1"/>
        <v>1</v>
      </c>
    </row>
    <row r="58" spans="1:21" s="51" customFormat="1" ht="77.25" customHeight="1" x14ac:dyDescent="0.2">
      <c r="A58" s="19" t="s">
        <v>100</v>
      </c>
      <c r="B58" s="20" t="s">
        <v>56</v>
      </c>
      <c r="C58" s="20" t="s">
        <v>38</v>
      </c>
      <c r="D58" s="20" t="s">
        <v>73</v>
      </c>
      <c r="E58" s="20" t="s">
        <v>74</v>
      </c>
      <c r="F58" s="21">
        <f t="shared" si="18"/>
        <v>7328548.4000000004</v>
      </c>
      <c r="G58" s="21"/>
      <c r="H58" s="21"/>
      <c r="I58" s="21">
        <v>7328548.4000000004</v>
      </c>
      <c r="J58" s="21"/>
      <c r="K58" s="21">
        <v>6441861.2999999998</v>
      </c>
      <c r="L58" s="21"/>
      <c r="M58" s="21"/>
      <c r="N58" s="21">
        <v>6441861.2999999998</v>
      </c>
      <c r="O58" s="17"/>
      <c r="P58" s="21"/>
      <c r="Q58" s="21"/>
      <c r="R58" s="21"/>
      <c r="S58" s="21"/>
      <c r="T58" s="19" t="s">
        <v>160</v>
      </c>
      <c r="U58" s="75">
        <f t="shared" si="1"/>
        <v>0.87900917731538752</v>
      </c>
    </row>
    <row r="59" spans="1:21" s="51" customFormat="1" ht="18" customHeight="1" x14ac:dyDescent="0.2">
      <c r="A59" s="19" t="s">
        <v>101</v>
      </c>
      <c r="B59" s="20" t="s">
        <v>56</v>
      </c>
      <c r="C59" s="20" t="s">
        <v>38</v>
      </c>
      <c r="D59" s="20" t="s">
        <v>73</v>
      </c>
      <c r="E59" s="20" t="s">
        <v>74</v>
      </c>
      <c r="F59" s="21">
        <f t="shared" si="18"/>
        <v>3034195.36</v>
      </c>
      <c r="G59" s="21"/>
      <c r="H59" s="21"/>
      <c r="I59" s="21">
        <v>3034195.36</v>
      </c>
      <c r="J59" s="21"/>
      <c r="K59" s="21">
        <v>2905025.8</v>
      </c>
      <c r="L59" s="21"/>
      <c r="M59" s="21"/>
      <c r="N59" s="21">
        <v>2905025.8</v>
      </c>
      <c r="O59" s="17"/>
      <c r="P59" s="21"/>
      <c r="Q59" s="21"/>
      <c r="R59" s="21"/>
      <c r="S59" s="21"/>
      <c r="T59" s="18"/>
      <c r="U59" s="75">
        <f t="shared" si="1"/>
        <v>0.95742872667236556</v>
      </c>
    </row>
    <row r="60" spans="1:21" s="51" customFormat="1" ht="18" customHeight="1" x14ac:dyDescent="0.2">
      <c r="A60" s="19" t="s">
        <v>102</v>
      </c>
      <c r="B60" s="20" t="s">
        <v>56</v>
      </c>
      <c r="C60" s="20" t="s">
        <v>38</v>
      </c>
      <c r="D60" s="20" t="s">
        <v>73</v>
      </c>
      <c r="E60" s="20" t="s">
        <v>74</v>
      </c>
      <c r="F60" s="21">
        <f t="shared" si="18"/>
        <v>2173505</v>
      </c>
      <c r="G60" s="21"/>
      <c r="H60" s="21"/>
      <c r="I60" s="21">
        <v>2173505</v>
      </c>
      <c r="J60" s="21"/>
      <c r="K60" s="21">
        <v>2173505</v>
      </c>
      <c r="L60" s="21"/>
      <c r="M60" s="21"/>
      <c r="N60" s="21">
        <v>2173505</v>
      </c>
      <c r="O60" s="17"/>
      <c r="P60" s="21"/>
      <c r="Q60" s="21"/>
      <c r="R60" s="21"/>
      <c r="S60" s="21"/>
      <c r="T60" s="18"/>
      <c r="U60" s="75">
        <f t="shared" ref="U60:U115" si="19">K60/F60</f>
        <v>1</v>
      </c>
    </row>
    <row r="61" spans="1:21" s="51" customFormat="1" ht="77.25" customHeight="1" x14ac:dyDescent="0.2">
      <c r="A61" s="19" t="s">
        <v>103</v>
      </c>
      <c r="B61" s="20" t="s">
        <v>56</v>
      </c>
      <c r="C61" s="20" t="s">
        <v>38</v>
      </c>
      <c r="D61" s="20" t="s">
        <v>73</v>
      </c>
      <c r="E61" s="20" t="s">
        <v>74</v>
      </c>
      <c r="F61" s="21">
        <f t="shared" si="18"/>
        <v>22576204.460000001</v>
      </c>
      <c r="G61" s="21"/>
      <c r="H61" s="21"/>
      <c r="I61" s="21">
        <v>22576204.460000001</v>
      </c>
      <c r="J61" s="21"/>
      <c r="K61" s="21">
        <v>21058305.690000001</v>
      </c>
      <c r="L61" s="21"/>
      <c r="M61" s="21"/>
      <c r="N61" s="21">
        <v>21058305.690000001</v>
      </c>
      <c r="O61" s="17"/>
      <c r="P61" s="21"/>
      <c r="Q61" s="21"/>
      <c r="R61" s="21"/>
      <c r="S61" s="21"/>
      <c r="T61" s="19" t="s">
        <v>165</v>
      </c>
      <c r="U61" s="75">
        <f t="shared" si="19"/>
        <v>0.9327655464544814</v>
      </c>
    </row>
    <row r="62" spans="1:21" s="51" customFormat="1" ht="18" customHeight="1" x14ac:dyDescent="0.2">
      <c r="A62" s="19" t="s">
        <v>104</v>
      </c>
      <c r="B62" s="20" t="s">
        <v>56</v>
      </c>
      <c r="C62" s="20" t="s">
        <v>38</v>
      </c>
      <c r="D62" s="20" t="s">
        <v>73</v>
      </c>
      <c r="E62" s="20" t="s">
        <v>74</v>
      </c>
      <c r="F62" s="21">
        <f t="shared" si="18"/>
        <v>2625600</v>
      </c>
      <c r="G62" s="21"/>
      <c r="H62" s="21"/>
      <c r="I62" s="21">
        <v>2625600</v>
      </c>
      <c r="J62" s="21"/>
      <c r="K62" s="21">
        <v>2625600</v>
      </c>
      <c r="L62" s="21"/>
      <c r="M62" s="21"/>
      <c r="N62" s="21">
        <v>2625600</v>
      </c>
      <c r="O62" s="17"/>
      <c r="P62" s="21"/>
      <c r="Q62" s="21"/>
      <c r="R62" s="21"/>
      <c r="S62" s="21"/>
      <c r="T62" s="18"/>
      <c r="U62" s="75">
        <f t="shared" si="19"/>
        <v>1</v>
      </c>
    </row>
    <row r="63" spans="1:21" s="51" customFormat="1" ht="25.5" customHeight="1" x14ac:dyDescent="0.2">
      <c r="A63" s="41" t="s">
        <v>105</v>
      </c>
      <c r="B63" s="31" t="s">
        <v>107</v>
      </c>
      <c r="C63" s="32"/>
      <c r="D63" s="32"/>
      <c r="E63" s="32"/>
      <c r="F63" s="33">
        <f>F64</f>
        <v>118365200</v>
      </c>
      <c r="G63" s="33">
        <f t="shared" ref="G63:S64" si="20">G64</f>
        <v>0</v>
      </c>
      <c r="H63" s="33">
        <f t="shared" si="20"/>
        <v>106528700</v>
      </c>
      <c r="I63" s="33">
        <f t="shared" si="20"/>
        <v>11836500</v>
      </c>
      <c r="J63" s="33">
        <f t="shared" si="20"/>
        <v>0</v>
      </c>
      <c r="K63" s="33">
        <f t="shared" si="20"/>
        <v>118365181.68000001</v>
      </c>
      <c r="L63" s="33">
        <f t="shared" si="20"/>
        <v>0</v>
      </c>
      <c r="M63" s="33">
        <f t="shared" si="20"/>
        <v>106528681.68000001</v>
      </c>
      <c r="N63" s="33">
        <f t="shared" si="20"/>
        <v>11836500</v>
      </c>
      <c r="O63" s="33">
        <f t="shared" si="20"/>
        <v>0</v>
      </c>
      <c r="P63" s="33">
        <f t="shared" si="20"/>
        <v>0</v>
      </c>
      <c r="Q63" s="33">
        <f t="shared" si="20"/>
        <v>0</v>
      </c>
      <c r="R63" s="33">
        <f t="shared" si="20"/>
        <v>0</v>
      </c>
      <c r="S63" s="33">
        <f t="shared" si="20"/>
        <v>0</v>
      </c>
      <c r="T63" s="33"/>
      <c r="U63" s="76">
        <f t="shared" si="19"/>
        <v>0.99999984522477892</v>
      </c>
    </row>
    <row r="64" spans="1:21" s="60" customFormat="1" ht="36" customHeight="1" x14ac:dyDescent="0.2">
      <c r="A64" s="39" t="s">
        <v>106</v>
      </c>
      <c r="B64" s="34" t="s">
        <v>57</v>
      </c>
      <c r="C64" s="35" t="s">
        <v>35</v>
      </c>
      <c r="D64" s="35"/>
      <c r="E64" s="35" t="s">
        <v>35</v>
      </c>
      <c r="F64" s="36">
        <f>F65</f>
        <v>118365200</v>
      </c>
      <c r="G64" s="36">
        <f t="shared" si="20"/>
        <v>0</v>
      </c>
      <c r="H64" s="36">
        <f t="shared" si="20"/>
        <v>106528700</v>
      </c>
      <c r="I64" s="36">
        <f t="shared" si="20"/>
        <v>11836500</v>
      </c>
      <c r="J64" s="36">
        <f t="shared" si="20"/>
        <v>0</v>
      </c>
      <c r="K64" s="36">
        <f t="shared" si="20"/>
        <v>118365181.68000001</v>
      </c>
      <c r="L64" s="36">
        <f t="shared" si="20"/>
        <v>0</v>
      </c>
      <c r="M64" s="36">
        <f t="shared" si="20"/>
        <v>106528681.68000001</v>
      </c>
      <c r="N64" s="36">
        <f t="shared" si="20"/>
        <v>11836500</v>
      </c>
      <c r="O64" s="36">
        <f t="shared" si="20"/>
        <v>0</v>
      </c>
      <c r="P64" s="36">
        <f t="shared" si="20"/>
        <v>0</v>
      </c>
      <c r="Q64" s="36">
        <f t="shared" si="20"/>
        <v>0</v>
      </c>
      <c r="R64" s="36">
        <f t="shared" si="20"/>
        <v>0</v>
      </c>
      <c r="S64" s="36">
        <f t="shared" si="20"/>
        <v>0</v>
      </c>
      <c r="T64" s="36"/>
      <c r="U64" s="77">
        <f t="shared" si="19"/>
        <v>0.99999984522477892</v>
      </c>
    </row>
    <row r="65" spans="1:21" s="56" customFormat="1" ht="29.25" customHeight="1" x14ac:dyDescent="0.2">
      <c r="A65" s="57" t="s">
        <v>13</v>
      </c>
      <c r="B65" s="61" t="s">
        <v>57</v>
      </c>
      <c r="C65" s="61" t="s">
        <v>12</v>
      </c>
      <c r="D65" s="61"/>
      <c r="E65" s="61"/>
      <c r="F65" s="62">
        <f>F66</f>
        <v>118365200</v>
      </c>
      <c r="G65" s="62">
        <f t="shared" ref="G65:S65" si="21">G66</f>
        <v>0</v>
      </c>
      <c r="H65" s="62">
        <f t="shared" si="21"/>
        <v>106528700</v>
      </c>
      <c r="I65" s="62">
        <f t="shared" si="21"/>
        <v>11836500</v>
      </c>
      <c r="J65" s="62">
        <f t="shared" si="21"/>
        <v>0</v>
      </c>
      <c r="K65" s="62">
        <f t="shared" si="21"/>
        <v>118365181.68000001</v>
      </c>
      <c r="L65" s="62">
        <f t="shared" si="21"/>
        <v>0</v>
      </c>
      <c r="M65" s="62">
        <f t="shared" si="21"/>
        <v>106528681.68000001</v>
      </c>
      <c r="N65" s="62">
        <f t="shared" si="21"/>
        <v>11836500</v>
      </c>
      <c r="O65" s="62">
        <f t="shared" si="21"/>
        <v>0</v>
      </c>
      <c r="P65" s="62">
        <f t="shared" si="21"/>
        <v>0</v>
      </c>
      <c r="Q65" s="62">
        <f t="shared" si="21"/>
        <v>0</v>
      </c>
      <c r="R65" s="62">
        <f t="shared" si="21"/>
        <v>0</v>
      </c>
      <c r="S65" s="62">
        <f t="shared" si="21"/>
        <v>0</v>
      </c>
      <c r="T65" s="63"/>
      <c r="U65" s="80">
        <f t="shared" si="19"/>
        <v>0.99999984522477892</v>
      </c>
    </row>
    <row r="66" spans="1:21" s="51" customFormat="1" ht="55.5" customHeight="1" x14ac:dyDescent="0.2">
      <c r="A66" s="14" t="s">
        <v>58</v>
      </c>
      <c r="B66" s="15" t="s">
        <v>57</v>
      </c>
      <c r="C66" s="15" t="s">
        <v>59</v>
      </c>
      <c r="D66" s="15"/>
      <c r="E66" s="15" t="s">
        <v>35</v>
      </c>
      <c r="F66" s="16">
        <f t="shared" si="3"/>
        <v>118365200</v>
      </c>
      <c r="G66" s="16"/>
      <c r="H66" s="16">
        <f>H67</f>
        <v>106528700</v>
      </c>
      <c r="I66" s="16">
        <f>I67</f>
        <v>11836500</v>
      </c>
      <c r="J66" s="16"/>
      <c r="K66" s="16">
        <v>118365181.68000001</v>
      </c>
      <c r="L66" s="16"/>
      <c r="M66" s="16">
        <f>M67</f>
        <v>106528681.68000001</v>
      </c>
      <c r="N66" s="16">
        <f>N67</f>
        <v>11836500</v>
      </c>
      <c r="O66" s="17"/>
      <c r="P66" s="16"/>
      <c r="Q66" s="16">
        <f>Q67</f>
        <v>0</v>
      </c>
      <c r="R66" s="16">
        <f>R67</f>
        <v>0</v>
      </c>
      <c r="S66" s="16">
        <f>S67</f>
        <v>0</v>
      </c>
      <c r="T66" s="18"/>
      <c r="U66" s="75">
        <f t="shared" si="19"/>
        <v>0.99999984522477892</v>
      </c>
    </row>
    <row r="67" spans="1:21" s="51" customFormat="1" ht="18" customHeight="1" x14ac:dyDescent="0.2">
      <c r="A67" s="19" t="s">
        <v>133</v>
      </c>
      <c r="B67" s="20" t="s">
        <v>57</v>
      </c>
      <c r="C67" s="20" t="s">
        <v>59</v>
      </c>
      <c r="D67" s="20" t="s">
        <v>36</v>
      </c>
      <c r="E67" s="20" t="s">
        <v>42</v>
      </c>
      <c r="F67" s="21">
        <f t="shared" si="3"/>
        <v>118365200</v>
      </c>
      <c r="G67" s="21"/>
      <c r="H67" s="21">
        <v>106528700</v>
      </c>
      <c r="I67" s="21">
        <v>11836500</v>
      </c>
      <c r="J67" s="21"/>
      <c r="K67" s="21">
        <f>SUM(L67:N67)</f>
        <v>118365181.68000001</v>
      </c>
      <c r="L67" s="21"/>
      <c r="M67" s="21">
        <v>106528681.68000001</v>
      </c>
      <c r="N67" s="21">
        <v>11836500</v>
      </c>
      <c r="O67" s="17"/>
      <c r="P67" s="21"/>
      <c r="Q67" s="21">
        <v>0</v>
      </c>
      <c r="R67" s="21"/>
      <c r="S67" s="21">
        <v>0</v>
      </c>
      <c r="T67" s="18"/>
      <c r="U67" s="75">
        <f>K67/F67</f>
        <v>0.99999984522477892</v>
      </c>
    </row>
    <row r="68" spans="1:21" s="51" customFormat="1" ht="25.5" customHeight="1" x14ac:dyDescent="0.2">
      <c r="A68" s="41" t="s">
        <v>108</v>
      </c>
      <c r="B68" s="31" t="s">
        <v>110</v>
      </c>
      <c r="C68" s="32"/>
      <c r="D68" s="32"/>
      <c r="E68" s="32"/>
      <c r="F68" s="33">
        <f>F69+F75+F86</f>
        <v>57981200</v>
      </c>
      <c r="G68" s="33">
        <f t="shared" ref="G68:S68" si="22">G69+G75+G86</f>
        <v>0</v>
      </c>
      <c r="H68" s="33">
        <f t="shared" si="22"/>
        <v>28620000</v>
      </c>
      <c r="I68" s="33">
        <f t="shared" si="22"/>
        <v>29361200</v>
      </c>
      <c r="J68" s="33">
        <f t="shared" si="22"/>
        <v>0</v>
      </c>
      <c r="K68" s="33">
        <f t="shared" si="22"/>
        <v>17896801.34</v>
      </c>
      <c r="L68" s="33">
        <f t="shared" si="22"/>
        <v>0</v>
      </c>
      <c r="M68" s="33">
        <f t="shared" si="22"/>
        <v>0</v>
      </c>
      <c r="N68" s="33">
        <f t="shared" si="22"/>
        <v>17896801.34</v>
      </c>
      <c r="O68" s="33">
        <f t="shared" si="22"/>
        <v>0</v>
      </c>
      <c r="P68" s="33">
        <f t="shared" si="22"/>
        <v>0</v>
      </c>
      <c r="Q68" s="33">
        <f t="shared" si="22"/>
        <v>0</v>
      </c>
      <c r="R68" s="33">
        <f t="shared" si="22"/>
        <v>0</v>
      </c>
      <c r="S68" s="33">
        <f t="shared" si="22"/>
        <v>0</v>
      </c>
      <c r="T68" s="33"/>
      <c r="U68" s="76">
        <f t="shared" si="19"/>
        <v>0.30866559057073673</v>
      </c>
    </row>
    <row r="69" spans="1:21" s="60" customFormat="1" ht="36" customHeight="1" x14ac:dyDescent="0.2">
      <c r="A69" s="39" t="s">
        <v>109</v>
      </c>
      <c r="B69" s="34" t="s">
        <v>60</v>
      </c>
      <c r="C69" s="35"/>
      <c r="D69" s="35"/>
      <c r="E69" s="35"/>
      <c r="F69" s="36">
        <f>F70</f>
        <v>30137600</v>
      </c>
      <c r="G69" s="36">
        <f t="shared" ref="G69:S69" si="23">G70</f>
        <v>0</v>
      </c>
      <c r="H69" s="36">
        <f t="shared" si="23"/>
        <v>27000000</v>
      </c>
      <c r="I69" s="36">
        <f t="shared" si="23"/>
        <v>3137600</v>
      </c>
      <c r="J69" s="36">
        <f t="shared" si="23"/>
        <v>0</v>
      </c>
      <c r="K69" s="36">
        <f t="shared" si="23"/>
        <v>95032</v>
      </c>
      <c r="L69" s="36">
        <f t="shared" si="23"/>
        <v>0</v>
      </c>
      <c r="M69" s="36">
        <f t="shared" si="23"/>
        <v>0</v>
      </c>
      <c r="N69" s="36">
        <f t="shared" si="23"/>
        <v>95032</v>
      </c>
      <c r="O69" s="36">
        <f t="shared" si="23"/>
        <v>0</v>
      </c>
      <c r="P69" s="36">
        <f t="shared" si="23"/>
        <v>0</v>
      </c>
      <c r="Q69" s="36">
        <f t="shared" si="23"/>
        <v>0</v>
      </c>
      <c r="R69" s="36">
        <f t="shared" si="23"/>
        <v>0</v>
      </c>
      <c r="S69" s="36">
        <f t="shared" si="23"/>
        <v>0</v>
      </c>
      <c r="T69" s="36"/>
      <c r="U69" s="77">
        <f t="shared" si="19"/>
        <v>3.15327033340412E-3</v>
      </c>
    </row>
    <row r="70" spans="1:21" s="56" customFormat="1" ht="29.25" customHeight="1" x14ac:dyDescent="0.2">
      <c r="A70" s="57" t="s">
        <v>13</v>
      </c>
      <c r="B70" s="61" t="s">
        <v>60</v>
      </c>
      <c r="C70" s="61" t="s">
        <v>12</v>
      </c>
      <c r="D70" s="61"/>
      <c r="E70" s="61"/>
      <c r="F70" s="62">
        <f>F71</f>
        <v>30137600</v>
      </c>
      <c r="G70" s="62">
        <f t="shared" ref="G70:S70" si="24">G71</f>
        <v>0</v>
      </c>
      <c r="H70" s="62">
        <f t="shared" si="24"/>
        <v>27000000</v>
      </c>
      <c r="I70" s="62">
        <f t="shared" si="24"/>
        <v>3137600</v>
      </c>
      <c r="J70" s="62">
        <f t="shared" si="24"/>
        <v>0</v>
      </c>
      <c r="K70" s="62">
        <f t="shared" si="24"/>
        <v>95032</v>
      </c>
      <c r="L70" s="62">
        <f t="shared" si="24"/>
        <v>0</v>
      </c>
      <c r="M70" s="62">
        <f t="shared" si="24"/>
        <v>0</v>
      </c>
      <c r="N70" s="62">
        <f t="shared" si="24"/>
        <v>95032</v>
      </c>
      <c r="O70" s="62">
        <f t="shared" si="24"/>
        <v>0</v>
      </c>
      <c r="P70" s="62">
        <f t="shared" si="24"/>
        <v>0</v>
      </c>
      <c r="Q70" s="62">
        <f t="shared" si="24"/>
        <v>0</v>
      </c>
      <c r="R70" s="62">
        <f t="shared" si="24"/>
        <v>0</v>
      </c>
      <c r="S70" s="62">
        <f t="shared" si="24"/>
        <v>0</v>
      </c>
      <c r="T70" s="63"/>
      <c r="U70" s="80">
        <f t="shared" si="19"/>
        <v>3.15327033340412E-3</v>
      </c>
    </row>
    <row r="71" spans="1:21" s="51" customFormat="1" ht="42.75" customHeight="1" x14ac:dyDescent="0.2">
      <c r="A71" s="14" t="s">
        <v>61</v>
      </c>
      <c r="B71" s="15" t="s">
        <v>60</v>
      </c>
      <c r="C71" s="15" t="s">
        <v>62</v>
      </c>
      <c r="D71" s="15"/>
      <c r="E71" s="15" t="s">
        <v>35</v>
      </c>
      <c r="F71" s="16">
        <f t="shared" si="3"/>
        <v>30137600</v>
      </c>
      <c r="G71" s="16"/>
      <c r="H71" s="16">
        <f>SUM(H72:H74)</f>
        <v>27000000</v>
      </c>
      <c r="I71" s="16">
        <f>SUM(I72:I74)</f>
        <v>3137600</v>
      </c>
      <c r="J71" s="16"/>
      <c r="K71" s="16">
        <v>95032</v>
      </c>
      <c r="L71" s="16"/>
      <c r="M71" s="16">
        <f>SUM(M72:M74)</f>
        <v>0</v>
      </c>
      <c r="N71" s="16">
        <f>SUM(N72:N74)</f>
        <v>95032</v>
      </c>
      <c r="O71" s="17"/>
      <c r="P71" s="16"/>
      <c r="Q71" s="16">
        <f>Q74</f>
        <v>0</v>
      </c>
      <c r="R71" s="16"/>
      <c r="S71" s="16">
        <f>S74</f>
        <v>0</v>
      </c>
      <c r="T71" s="18"/>
      <c r="U71" s="75">
        <f t="shared" si="19"/>
        <v>3.15327033340412E-3</v>
      </c>
    </row>
    <row r="72" spans="1:21" s="51" customFormat="1" ht="75" customHeight="1" x14ac:dyDescent="0.2">
      <c r="A72" s="19" t="s">
        <v>111</v>
      </c>
      <c r="B72" s="20" t="s">
        <v>60</v>
      </c>
      <c r="C72" s="20" t="s">
        <v>62</v>
      </c>
      <c r="D72" s="20" t="s">
        <v>36</v>
      </c>
      <c r="E72" s="20" t="s">
        <v>39</v>
      </c>
      <c r="F72" s="21">
        <f t="shared" si="3"/>
        <v>90000</v>
      </c>
      <c r="G72" s="21"/>
      <c r="H72" s="21"/>
      <c r="I72" s="21">
        <v>90000</v>
      </c>
      <c r="J72" s="21"/>
      <c r="K72" s="21">
        <v>47516</v>
      </c>
      <c r="L72" s="21"/>
      <c r="M72" s="21"/>
      <c r="N72" s="21">
        <v>47516</v>
      </c>
      <c r="O72" s="17"/>
      <c r="P72" s="21"/>
      <c r="Q72" s="21"/>
      <c r="R72" s="21"/>
      <c r="S72" s="21"/>
      <c r="T72" s="19" t="s">
        <v>149</v>
      </c>
      <c r="U72" s="75">
        <f t="shared" si="19"/>
        <v>0.52795555555555551</v>
      </c>
    </row>
    <row r="73" spans="1:21" s="51" customFormat="1" ht="18" customHeight="1" x14ac:dyDescent="0.2">
      <c r="A73" s="19" t="s">
        <v>112</v>
      </c>
      <c r="B73" s="20" t="s">
        <v>60</v>
      </c>
      <c r="C73" s="20" t="s">
        <v>62</v>
      </c>
      <c r="D73" s="20" t="s">
        <v>36</v>
      </c>
      <c r="E73" s="20" t="s">
        <v>39</v>
      </c>
      <c r="F73" s="21">
        <f t="shared" si="3"/>
        <v>47600</v>
      </c>
      <c r="G73" s="21"/>
      <c r="H73" s="21"/>
      <c r="I73" s="21">
        <v>47600</v>
      </c>
      <c r="J73" s="21"/>
      <c r="K73" s="21">
        <v>47516</v>
      </c>
      <c r="L73" s="21"/>
      <c r="M73" s="21"/>
      <c r="N73" s="21">
        <v>47516</v>
      </c>
      <c r="O73" s="17"/>
      <c r="P73" s="21"/>
      <c r="Q73" s="21"/>
      <c r="R73" s="21"/>
      <c r="S73" s="21"/>
      <c r="T73" s="18"/>
      <c r="U73" s="75">
        <f t="shared" si="19"/>
        <v>0.99823529411764711</v>
      </c>
    </row>
    <row r="74" spans="1:21" s="51" customFormat="1" ht="122.25" customHeight="1" x14ac:dyDescent="0.2">
      <c r="A74" s="19" t="s">
        <v>113</v>
      </c>
      <c r="B74" s="20" t="s">
        <v>60</v>
      </c>
      <c r="C74" s="20" t="s">
        <v>62</v>
      </c>
      <c r="D74" s="20" t="s">
        <v>36</v>
      </c>
      <c r="E74" s="20" t="s">
        <v>42</v>
      </c>
      <c r="F74" s="21">
        <f t="shared" si="3"/>
        <v>30000000</v>
      </c>
      <c r="G74" s="21"/>
      <c r="H74" s="21">
        <v>27000000</v>
      </c>
      <c r="I74" s="21">
        <v>3000000</v>
      </c>
      <c r="J74" s="21"/>
      <c r="K74" s="21">
        <v>0</v>
      </c>
      <c r="L74" s="21"/>
      <c r="M74" s="21"/>
      <c r="N74" s="21">
        <v>0</v>
      </c>
      <c r="O74" s="17"/>
      <c r="P74" s="21"/>
      <c r="Q74" s="21">
        <v>0</v>
      </c>
      <c r="R74" s="21"/>
      <c r="S74" s="21">
        <v>0</v>
      </c>
      <c r="T74" s="19" t="s">
        <v>166</v>
      </c>
      <c r="U74" s="75">
        <f t="shared" si="19"/>
        <v>0</v>
      </c>
    </row>
    <row r="75" spans="1:21" s="60" customFormat="1" ht="36" customHeight="1" x14ac:dyDescent="0.2">
      <c r="A75" s="39" t="s">
        <v>114</v>
      </c>
      <c r="B75" s="34" t="s">
        <v>63</v>
      </c>
      <c r="C75" s="35"/>
      <c r="D75" s="35"/>
      <c r="E75" s="35"/>
      <c r="F75" s="36">
        <f>F76+F79</f>
        <v>22645600</v>
      </c>
      <c r="G75" s="36">
        <f t="shared" ref="G75:S75" si="25">G76+G79</f>
        <v>0</v>
      </c>
      <c r="H75" s="36">
        <f t="shared" si="25"/>
        <v>0</v>
      </c>
      <c r="I75" s="36">
        <f t="shared" si="25"/>
        <v>22645600</v>
      </c>
      <c r="J75" s="36">
        <f t="shared" si="25"/>
        <v>0</v>
      </c>
      <c r="K75" s="36">
        <f t="shared" si="25"/>
        <v>16805590.02</v>
      </c>
      <c r="L75" s="36">
        <f t="shared" si="25"/>
        <v>0</v>
      </c>
      <c r="M75" s="36">
        <f t="shared" si="25"/>
        <v>0</v>
      </c>
      <c r="N75" s="36">
        <f t="shared" si="25"/>
        <v>16805590.02</v>
      </c>
      <c r="O75" s="36">
        <f t="shared" si="25"/>
        <v>0</v>
      </c>
      <c r="P75" s="36">
        <f t="shared" si="25"/>
        <v>0</v>
      </c>
      <c r="Q75" s="36">
        <f t="shared" si="25"/>
        <v>0</v>
      </c>
      <c r="R75" s="36">
        <f t="shared" si="25"/>
        <v>0</v>
      </c>
      <c r="S75" s="36">
        <f t="shared" si="25"/>
        <v>0</v>
      </c>
      <c r="T75" s="36"/>
      <c r="U75" s="77">
        <f t="shared" si="19"/>
        <v>0.74211281750097147</v>
      </c>
    </row>
    <row r="76" spans="1:21" s="56" customFormat="1" ht="29.25" customHeight="1" x14ac:dyDescent="0.2">
      <c r="A76" s="57" t="s">
        <v>13</v>
      </c>
      <c r="B76" s="61" t="s">
        <v>63</v>
      </c>
      <c r="C76" s="61" t="s">
        <v>12</v>
      </c>
      <c r="D76" s="61"/>
      <c r="E76" s="61"/>
      <c r="F76" s="62">
        <f>F77</f>
        <v>64300</v>
      </c>
      <c r="G76" s="62">
        <f t="shared" ref="G76:S76" si="26">G77</f>
        <v>0</v>
      </c>
      <c r="H76" s="62">
        <f t="shared" si="26"/>
        <v>0</v>
      </c>
      <c r="I76" s="62">
        <f t="shared" si="26"/>
        <v>64300</v>
      </c>
      <c r="J76" s="62">
        <f t="shared" si="26"/>
        <v>0</v>
      </c>
      <c r="K76" s="62">
        <f t="shared" si="26"/>
        <v>64271</v>
      </c>
      <c r="L76" s="62">
        <f t="shared" si="26"/>
        <v>0</v>
      </c>
      <c r="M76" s="62">
        <f t="shared" si="26"/>
        <v>0</v>
      </c>
      <c r="N76" s="62">
        <f t="shared" si="26"/>
        <v>64271</v>
      </c>
      <c r="O76" s="62">
        <f t="shared" si="26"/>
        <v>0</v>
      </c>
      <c r="P76" s="62">
        <f t="shared" si="26"/>
        <v>0</v>
      </c>
      <c r="Q76" s="62">
        <f t="shared" si="26"/>
        <v>0</v>
      </c>
      <c r="R76" s="62">
        <f t="shared" si="26"/>
        <v>0</v>
      </c>
      <c r="S76" s="62">
        <f t="shared" si="26"/>
        <v>0</v>
      </c>
      <c r="T76" s="63"/>
      <c r="U76" s="80">
        <f t="shared" si="19"/>
        <v>0.9995489891135303</v>
      </c>
    </row>
    <row r="77" spans="1:21" s="51" customFormat="1" ht="40.5" customHeight="1" x14ac:dyDescent="0.2">
      <c r="A77" s="14" t="s">
        <v>61</v>
      </c>
      <c r="B77" s="15" t="s">
        <v>63</v>
      </c>
      <c r="C77" s="15" t="s">
        <v>62</v>
      </c>
      <c r="D77" s="15"/>
      <c r="E77" s="15" t="s">
        <v>35</v>
      </c>
      <c r="F77" s="16">
        <f t="shared" si="3"/>
        <v>64300</v>
      </c>
      <c r="G77" s="16"/>
      <c r="H77" s="16"/>
      <c r="I77" s="16">
        <f>I78</f>
        <v>64300</v>
      </c>
      <c r="J77" s="16"/>
      <c r="K77" s="16">
        <v>64271</v>
      </c>
      <c r="L77" s="16"/>
      <c r="M77" s="16">
        <f>M78</f>
        <v>0</v>
      </c>
      <c r="N77" s="16">
        <f>N78</f>
        <v>64271</v>
      </c>
      <c r="O77" s="17"/>
      <c r="P77" s="16"/>
      <c r="Q77" s="16"/>
      <c r="R77" s="16"/>
      <c r="S77" s="16"/>
      <c r="T77" s="18"/>
      <c r="U77" s="75">
        <f t="shared" si="19"/>
        <v>0.9995489891135303</v>
      </c>
    </row>
    <row r="78" spans="1:21" s="51" customFormat="1" ht="18" customHeight="1" x14ac:dyDescent="0.2">
      <c r="A78" s="19" t="s">
        <v>132</v>
      </c>
      <c r="B78" s="20" t="s">
        <v>63</v>
      </c>
      <c r="C78" s="20" t="s">
        <v>62</v>
      </c>
      <c r="D78" s="20" t="s">
        <v>36</v>
      </c>
      <c r="E78" s="20" t="s">
        <v>39</v>
      </c>
      <c r="F78" s="21">
        <f t="shared" si="3"/>
        <v>64300</v>
      </c>
      <c r="G78" s="21"/>
      <c r="H78" s="21"/>
      <c r="I78" s="21">
        <v>64300</v>
      </c>
      <c r="J78" s="21"/>
      <c r="K78" s="21">
        <v>64271</v>
      </c>
      <c r="L78" s="21"/>
      <c r="M78" s="21"/>
      <c r="N78" s="21">
        <v>64271</v>
      </c>
      <c r="O78" s="17"/>
      <c r="P78" s="21"/>
      <c r="Q78" s="21"/>
      <c r="R78" s="21"/>
      <c r="S78" s="21"/>
      <c r="T78" s="18"/>
      <c r="U78" s="75">
        <f t="shared" si="19"/>
        <v>0.9995489891135303</v>
      </c>
    </row>
    <row r="79" spans="1:21" s="51" customFormat="1" ht="37.5" customHeight="1" x14ac:dyDescent="0.2">
      <c r="A79" s="42" t="s">
        <v>14</v>
      </c>
      <c r="B79" s="43" t="s">
        <v>63</v>
      </c>
      <c r="C79" s="43" t="s">
        <v>35</v>
      </c>
      <c r="D79" s="43"/>
      <c r="E79" s="43" t="s">
        <v>35</v>
      </c>
      <c r="F79" s="45">
        <f>F80</f>
        <v>22581300</v>
      </c>
      <c r="G79" s="45"/>
      <c r="H79" s="45"/>
      <c r="I79" s="45">
        <f>I80</f>
        <v>22581300</v>
      </c>
      <c r="J79" s="45"/>
      <c r="K79" s="45">
        <f>K80</f>
        <v>16741319.02</v>
      </c>
      <c r="L79" s="45"/>
      <c r="M79" s="45"/>
      <c r="N79" s="45">
        <f>N80</f>
        <v>16741319.02</v>
      </c>
      <c r="O79" s="45"/>
      <c r="P79" s="45"/>
      <c r="Q79" s="45"/>
      <c r="R79" s="45"/>
      <c r="S79" s="45"/>
      <c r="T79" s="44"/>
      <c r="U79" s="79">
        <f t="shared" si="19"/>
        <v>0.74137977087235896</v>
      </c>
    </row>
    <row r="80" spans="1:21" s="51" customFormat="1" ht="47.25" customHeight="1" x14ac:dyDescent="0.2">
      <c r="A80" s="14" t="s">
        <v>37</v>
      </c>
      <c r="B80" s="15" t="s">
        <v>63</v>
      </c>
      <c r="C80" s="15" t="s">
        <v>38</v>
      </c>
      <c r="D80" s="15"/>
      <c r="E80" s="15" t="s">
        <v>35</v>
      </c>
      <c r="F80" s="16">
        <f>SUM(F81:F85)</f>
        <v>22581300</v>
      </c>
      <c r="G80" s="16">
        <f t="shared" ref="G80:S80" si="27">SUM(G81:G85)</f>
        <v>0</v>
      </c>
      <c r="H80" s="16">
        <f t="shared" si="27"/>
        <v>0</v>
      </c>
      <c r="I80" s="16">
        <f t="shared" si="27"/>
        <v>22581300</v>
      </c>
      <c r="J80" s="16">
        <f t="shared" si="27"/>
        <v>0</v>
      </c>
      <c r="K80" s="16">
        <f t="shared" si="27"/>
        <v>16741319.02</v>
      </c>
      <c r="L80" s="16">
        <f t="shared" si="27"/>
        <v>0</v>
      </c>
      <c r="M80" s="16">
        <f t="shared" si="27"/>
        <v>0</v>
      </c>
      <c r="N80" s="16">
        <f t="shared" si="27"/>
        <v>16741319.02</v>
      </c>
      <c r="O80" s="16">
        <f t="shared" si="27"/>
        <v>0</v>
      </c>
      <c r="P80" s="16">
        <f t="shared" si="27"/>
        <v>0</v>
      </c>
      <c r="Q80" s="16">
        <f t="shared" si="27"/>
        <v>0</v>
      </c>
      <c r="R80" s="16">
        <f t="shared" si="27"/>
        <v>0</v>
      </c>
      <c r="S80" s="16">
        <f t="shared" si="27"/>
        <v>0</v>
      </c>
      <c r="T80" s="18"/>
      <c r="U80" s="75">
        <f t="shared" si="19"/>
        <v>0.74137977087235896</v>
      </c>
    </row>
    <row r="81" spans="1:21" s="51" customFormat="1" ht="18" customHeight="1" x14ac:dyDescent="0.2">
      <c r="A81" s="19" t="s">
        <v>128</v>
      </c>
      <c r="B81" s="20" t="s">
        <v>63</v>
      </c>
      <c r="C81" s="20" t="s">
        <v>38</v>
      </c>
      <c r="D81" s="20" t="s">
        <v>36</v>
      </c>
      <c r="E81" s="20" t="s">
        <v>39</v>
      </c>
      <c r="F81" s="21">
        <f t="shared" si="3"/>
        <v>47900</v>
      </c>
      <c r="G81" s="21"/>
      <c r="H81" s="21"/>
      <c r="I81" s="21">
        <v>47900</v>
      </c>
      <c r="J81" s="21"/>
      <c r="K81" s="21">
        <v>47834</v>
      </c>
      <c r="L81" s="21"/>
      <c r="M81" s="21"/>
      <c r="N81" s="21">
        <v>47834</v>
      </c>
      <c r="O81" s="17"/>
      <c r="P81" s="21"/>
      <c r="Q81" s="21"/>
      <c r="R81" s="21"/>
      <c r="S81" s="21"/>
      <c r="T81" s="18"/>
      <c r="U81" s="75">
        <f t="shared" si="19"/>
        <v>0.99862212943632567</v>
      </c>
    </row>
    <row r="82" spans="1:21" s="51" customFormat="1" ht="18" customHeight="1" x14ac:dyDescent="0.2">
      <c r="A82" s="19" t="s">
        <v>131</v>
      </c>
      <c r="B82" s="20" t="s">
        <v>63</v>
      </c>
      <c r="C82" s="20" t="s">
        <v>38</v>
      </c>
      <c r="D82" s="20" t="s">
        <v>36</v>
      </c>
      <c r="E82" s="20" t="s">
        <v>39</v>
      </c>
      <c r="F82" s="21">
        <f t="shared" si="3"/>
        <v>3250300</v>
      </c>
      <c r="G82" s="21"/>
      <c r="H82" s="21"/>
      <c r="I82" s="21">
        <v>3250300</v>
      </c>
      <c r="J82" s="21"/>
      <c r="K82" s="21">
        <v>3250244</v>
      </c>
      <c r="L82" s="21"/>
      <c r="M82" s="21"/>
      <c r="N82" s="21">
        <v>3250244</v>
      </c>
      <c r="O82" s="17"/>
      <c r="P82" s="21"/>
      <c r="Q82" s="21"/>
      <c r="R82" s="21"/>
      <c r="S82" s="21"/>
      <c r="T82" s="18"/>
      <c r="U82" s="75">
        <f t="shared" si="19"/>
        <v>0.99998277082115494</v>
      </c>
    </row>
    <row r="83" spans="1:21" s="51" customFormat="1" ht="105" customHeight="1" x14ac:dyDescent="0.2">
      <c r="A83" s="19" t="s">
        <v>129</v>
      </c>
      <c r="B83" s="20" t="s">
        <v>63</v>
      </c>
      <c r="C83" s="20" t="s">
        <v>38</v>
      </c>
      <c r="D83" s="20" t="s">
        <v>36</v>
      </c>
      <c r="E83" s="20" t="s">
        <v>39</v>
      </c>
      <c r="F83" s="21">
        <f t="shared" si="3"/>
        <v>7142700</v>
      </c>
      <c r="G83" s="21"/>
      <c r="H83" s="21"/>
      <c r="I83" s="21">
        <v>7142700</v>
      </c>
      <c r="J83" s="21"/>
      <c r="K83" s="21">
        <v>3081886</v>
      </c>
      <c r="L83" s="21"/>
      <c r="M83" s="21"/>
      <c r="N83" s="21">
        <v>3081886</v>
      </c>
      <c r="O83" s="17"/>
      <c r="P83" s="21"/>
      <c r="Q83" s="21"/>
      <c r="R83" s="21"/>
      <c r="S83" s="21"/>
      <c r="T83" s="19" t="s">
        <v>163</v>
      </c>
      <c r="U83" s="75">
        <f t="shared" si="19"/>
        <v>0.43147353241771319</v>
      </c>
    </row>
    <row r="84" spans="1:21" s="51" customFormat="1" ht="66.75" customHeight="1" x14ac:dyDescent="0.2">
      <c r="A84" s="19" t="s">
        <v>150</v>
      </c>
      <c r="B84" s="20" t="s">
        <v>63</v>
      </c>
      <c r="C84" s="20" t="s">
        <v>38</v>
      </c>
      <c r="D84" s="20" t="s">
        <v>36</v>
      </c>
      <c r="E84" s="20" t="s">
        <v>39</v>
      </c>
      <c r="F84" s="21">
        <f t="shared" si="3"/>
        <v>1800000</v>
      </c>
      <c r="G84" s="21"/>
      <c r="H84" s="21"/>
      <c r="I84" s="21">
        <v>1800000</v>
      </c>
      <c r="J84" s="21"/>
      <c r="K84" s="21">
        <v>20955.02</v>
      </c>
      <c r="L84" s="21"/>
      <c r="M84" s="21"/>
      <c r="N84" s="21">
        <v>20955.02</v>
      </c>
      <c r="O84" s="17"/>
      <c r="P84" s="21"/>
      <c r="Q84" s="21"/>
      <c r="R84" s="21"/>
      <c r="S84" s="21"/>
      <c r="T84" s="19" t="s">
        <v>147</v>
      </c>
      <c r="U84" s="75">
        <f t="shared" si="19"/>
        <v>1.1641677777777778E-2</v>
      </c>
    </row>
    <row r="85" spans="1:21" s="51" customFormat="1" ht="38.25" customHeight="1" x14ac:dyDescent="0.2">
      <c r="A85" s="19" t="s">
        <v>151</v>
      </c>
      <c r="B85" s="20" t="s">
        <v>63</v>
      </c>
      <c r="C85" s="20" t="s">
        <v>38</v>
      </c>
      <c r="D85" s="20" t="s">
        <v>73</v>
      </c>
      <c r="E85" s="20" t="s">
        <v>74</v>
      </c>
      <c r="F85" s="21">
        <f>SUM(G85:I85)</f>
        <v>10340400</v>
      </c>
      <c r="G85" s="21"/>
      <c r="H85" s="21"/>
      <c r="I85" s="21">
        <v>10340400</v>
      </c>
      <c r="J85" s="21"/>
      <c r="K85" s="21">
        <v>10340400</v>
      </c>
      <c r="L85" s="21"/>
      <c r="M85" s="21"/>
      <c r="N85" s="21">
        <v>10340400</v>
      </c>
      <c r="O85" s="17"/>
      <c r="P85" s="21"/>
      <c r="Q85" s="21"/>
      <c r="R85" s="21"/>
      <c r="S85" s="21"/>
      <c r="T85" s="18"/>
      <c r="U85" s="75">
        <f t="shared" si="19"/>
        <v>1</v>
      </c>
    </row>
    <row r="86" spans="1:21" s="60" customFormat="1" ht="36" customHeight="1" x14ac:dyDescent="0.2">
      <c r="A86" s="39" t="s">
        <v>115</v>
      </c>
      <c r="B86" s="34" t="s">
        <v>64</v>
      </c>
      <c r="C86" s="35"/>
      <c r="D86" s="35"/>
      <c r="E86" s="35"/>
      <c r="F86" s="36">
        <f t="shared" ref="F86:S86" si="28">F87+F91</f>
        <v>5198000</v>
      </c>
      <c r="G86" s="36">
        <f t="shared" si="28"/>
        <v>0</v>
      </c>
      <c r="H86" s="36">
        <f t="shared" si="28"/>
        <v>1620000</v>
      </c>
      <c r="I86" s="36">
        <f t="shared" si="28"/>
        <v>3578000</v>
      </c>
      <c r="J86" s="36">
        <f t="shared" si="28"/>
        <v>0</v>
      </c>
      <c r="K86" s="36">
        <f t="shared" si="28"/>
        <v>996179.32</v>
      </c>
      <c r="L86" s="36">
        <f t="shared" si="28"/>
        <v>0</v>
      </c>
      <c r="M86" s="36">
        <f t="shared" si="28"/>
        <v>0</v>
      </c>
      <c r="N86" s="36">
        <f t="shared" si="28"/>
        <v>996179.32</v>
      </c>
      <c r="O86" s="36">
        <f t="shared" si="28"/>
        <v>0</v>
      </c>
      <c r="P86" s="36">
        <f t="shared" si="28"/>
        <v>0</v>
      </c>
      <c r="Q86" s="36">
        <f t="shared" si="28"/>
        <v>0</v>
      </c>
      <c r="R86" s="36">
        <f t="shared" si="28"/>
        <v>0</v>
      </c>
      <c r="S86" s="36">
        <f t="shared" si="28"/>
        <v>0</v>
      </c>
      <c r="T86" s="36"/>
      <c r="U86" s="77">
        <f t="shared" si="19"/>
        <v>0.19164665640631012</v>
      </c>
    </row>
    <row r="87" spans="1:21" s="56" customFormat="1" ht="29.25" customHeight="1" x14ac:dyDescent="0.2">
      <c r="A87" s="57" t="s">
        <v>13</v>
      </c>
      <c r="B87" s="61" t="s">
        <v>64</v>
      </c>
      <c r="C87" s="61" t="s">
        <v>12</v>
      </c>
      <c r="D87" s="61"/>
      <c r="E87" s="61" t="s">
        <v>35</v>
      </c>
      <c r="F87" s="62">
        <f t="shared" si="3"/>
        <v>4198000</v>
      </c>
      <c r="G87" s="62"/>
      <c r="H87" s="62">
        <f>H88</f>
        <v>1620000</v>
      </c>
      <c r="I87" s="62">
        <f>I88</f>
        <v>2578000</v>
      </c>
      <c r="J87" s="62"/>
      <c r="K87" s="62">
        <v>0</v>
      </c>
      <c r="L87" s="62"/>
      <c r="M87" s="62"/>
      <c r="N87" s="62">
        <f>N88</f>
        <v>0</v>
      </c>
      <c r="O87" s="62"/>
      <c r="P87" s="62"/>
      <c r="Q87" s="62"/>
      <c r="R87" s="62"/>
      <c r="S87" s="62"/>
      <c r="T87" s="63"/>
      <c r="U87" s="80">
        <f t="shared" si="19"/>
        <v>0</v>
      </c>
    </row>
    <row r="88" spans="1:21" s="51" customFormat="1" ht="35.25" customHeight="1" x14ac:dyDescent="0.2">
      <c r="A88" s="14" t="s">
        <v>65</v>
      </c>
      <c r="B88" s="15" t="s">
        <v>64</v>
      </c>
      <c r="C88" s="15" t="s">
        <v>66</v>
      </c>
      <c r="D88" s="15" t="s">
        <v>36</v>
      </c>
      <c r="E88" s="15" t="s">
        <v>35</v>
      </c>
      <c r="F88" s="16">
        <f t="shared" si="3"/>
        <v>4198000</v>
      </c>
      <c r="G88" s="16"/>
      <c r="H88" s="16">
        <f>SUM(H89:H90)</f>
        <v>1620000</v>
      </c>
      <c r="I88" s="16">
        <f>SUM(I89:I90)</f>
        <v>2578000</v>
      </c>
      <c r="J88" s="16"/>
      <c r="K88" s="16">
        <v>0</v>
      </c>
      <c r="L88" s="16"/>
      <c r="M88" s="16"/>
      <c r="N88" s="16">
        <f>SUM(N89:N90)</f>
        <v>0</v>
      </c>
      <c r="O88" s="17"/>
      <c r="P88" s="16"/>
      <c r="Q88" s="16">
        <f>SUM(Q89:Q90)</f>
        <v>0</v>
      </c>
      <c r="R88" s="16"/>
      <c r="S88" s="16">
        <f>SUM(S89:S90)</f>
        <v>0</v>
      </c>
      <c r="T88" s="18"/>
      <c r="U88" s="75">
        <f t="shared" si="19"/>
        <v>0</v>
      </c>
    </row>
    <row r="89" spans="1:21" s="51" customFormat="1" ht="89.25" customHeight="1" x14ac:dyDescent="0.2">
      <c r="A89" s="19" t="s">
        <v>126</v>
      </c>
      <c r="B89" s="20" t="s">
        <v>64</v>
      </c>
      <c r="C89" s="20" t="s">
        <v>66</v>
      </c>
      <c r="D89" s="20" t="s">
        <v>36</v>
      </c>
      <c r="E89" s="20" t="s">
        <v>39</v>
      </c>
      <c r="F89" s="21">
        <f t="shared" si="3"/>
        <v>2985000</v>
      </c>
      <c r="G89" s="21"/>
      <c r="H89" s="21">
        <v>1170000</v>
      </c>
      <c r="I89" s="21">
        <v>1815000</v>
      </c>
      <c r="J89" s="21"/>
      <c r="K89" s="21">
        <v>0</v>
      </c>
      <c r="L89" s="21"/>
      <c r="M89" s="21"/>
      <c r="N89" s="21">
        <v>0</v>
      </c>
      <c r="O89" s="17"/>
      <c r="P89" s="21"/>
      <c r="Q89" s="21">
        <v>0</v>
      </c>
      <c r="R89" s="21"/>
      <c r="S89" s="21">
        <v>0</v>
      </c>
      <c r="T89" s="19" t="s">
        <v>169</v>
      </c>
      <c r="U89" s="75">
        <f t="shared" si="19"/>
        <v>0</v>
      </c>
    </row>
    <row r="90" spans="1:21" s="51" customFormat="1" ht="87" customHeight="1" x14ac:dyDescent="0.2">
      <c r="A90" s="19" t="s">
        <v>127</v>
      </c>
      <c r="B90" s="20" t="s">
        <v>64</v>
      </c>
      <c r="C90" s="20" t="s">
        <v>66</v>
      </c>
      <c r="D90" s="20" t="s">
        <v>36</v>
      </c>
      <c r="E90" s="20" t="s">
        <v>39</v>
      </c>
      <c r="F90" s="21">
        <f t="shared" si="3"/>
        <v>1213000</v>
      </c>
      <c r="G90" s="21"/>
      <c r="H90" s="21">
        <v>450000</v>
      </c>
      <c r="I90" s="21">
        <v>763000</v>
      </c>
      <c r="J90" s="21"/>
      <c r="K90" s="21">
        <v>0</v>
      </c>
      <c r="L90" s="21"/>
      <c r="M90" s="21"/>
      <c r="N90" s="21">
        <v>0</v>
      </c>
      <c r="O90" s="17"/>
      <c r="P90" s="21"/>
      <c r="Q90" s="21">
        <v>0</v>
      </c>
      <c r="R90" s="21"/>
      <c r="S90" s="21">
        <v>0</v>
      </c>
      <c r="T90" s="19" t="s">
        <v>169</v>
      </c>
      <c r="U90" s="75">
        <f t="shared" si="19"/>
        <v>0</v>
      </c>
    </row>
    <row r="91" spans="1:21" s="51" customFormat="1" ht="37.5" customHeight="1" x14ac:dyDescent="0.2">
      <c r="A91" s="42" t="s">
        <v>14</v>
      </c>
      <c r="B91" s="64" t="s">
        <v>64</v>
      </c>
      <c r="C91" s="64" t="s">
        <v>9</v>
      </c>
      <c r="D91" s="64"/>
      <c r="E91" s="64" t="s">
        <v>35</v>
      </c>
      <c r="F91" s="45">
        <f>F92</f>
        <v>1000000</v>
      </c>
      <c r="G91" s="45"/>
      <c r="H91" s="45"/>
      <c r="I91" s="45">
        <f>I92</f>
        <v>1000000</v>
      </c>
      <c r="J91" s="45"/>
      <c r="K91" s="45">
        <f>K92</f>
        <v>996179.32</v>
      </c>
      <c r="L91" s="45"/>
      <c r="M91" s="45"/>
      <c r="N91" s="45">
        <f>N92</f>
        <v>996179.32</v>
      </c>
      <c r="O91" s="45"/>
      <c r="P91" s="45"/>
      <c r="Q91" s="45"/>
      <c r="R91" s="45"/>
      <c r="S91" s="45"/>
      <c r="T91" s="44"/>
      <c r="U91" s="79">
        <f t="shared" si="19"/>
        <v>0.99617931999999998</v>
      </c>
    </row>
    <row r="92" spans="1:21" s="51" customFormat="1" ht="45.75" customHeight="1" x14ac:dyDescent="0.2">
      <c r="A92" s="14" t="s">
        <v>37</v>
      </c>
      <c r="B92" s="15" t="s">
        <v>64</v>
      </c>
      <c r="C92" s="15" t="s">
        <v>38</v>
      </c>
      <c r="D92" s="15" t="s">
        <v>73</v>
      </c>
      <c r="E92" s="15" t="s">
        <v>35</v>
      </c>
      <c r="F92" s="16">
        <f>SUM(G92:I92)</f>
        <v>1000000</v>
      </c>
      <c r="G92" s="16"/>
      <c r="H92" s="16"/>
      <c r="I92" s="16">
        <f>I93</f>
        <v>1000000</v>
      </c>
      <c r="J92" s="16"/>
      <c r="K92" s="16">
        <v>996179.32</v>
      </c>
      <c r="L92" s="16"/>
      <c r="M92" s="16"/>
      <c r="N92" s="16">
        <f>N93</f>
        <v>996179.32</v>
      </c>
      <c r="O92" s="17"/>
      <c r="P92" s="16"/>
      <c r="Q92" s="16"/>
      <c r="R92" s="16"/>
      <c r="S92" s="16"/>
      <c r="T92" s="18"/>
      <c r="U92" s="75">
        <f t="shared" si="19"/>
        <v>0.99617931999999998</v>
      </c>
    </row>
    <row r="93" spans="1:21" s="51" customFormat="1" ht="35.25" customHeight="1" x14ac:dyDescent="0.2">
      <c r="A93" s="19" t="s">
        <v>152</v>
      </c>
      <c r="B93" s="20" t="s">
        <v>64</v>
      </c>
      <c r="C93" s="20" t="s">
        <v>38</v>
      </c>
      <c r="D93" s="20" t="s">
        <v>73</v>
      </c>
      <c r="E93" s="20" t="s">
        <v>74</v>
      </c>
      <c r="F93" s="21">
        <f>SUM(G93:I93)</f>
        <v>1000000</v>
      </c>
      <c r="G93" s="21"/>
      <c r="H93" s="21"/>
      <c r="I93" s="21">
        <v>1000000</v>
      </c>
      <c r="J93" s="21"/>
      <c r="K93" s="21">
        <v>996179.32</v>
      </c>
      <c r="L93" s="21"/>
      <c r="M93" s="21"/>
      <c r="N93" s="21">
        <v>996179.32</v>
      </c>
      <c r="O93" s="17"/>
      <c r="P93" s="21"/>
      <c r="Q93" s="21"/>
      <c r="R93" s="21"/>
      <c r="S93" s="21"/>
      <c r="T93" s="18"/>
      <c r="U93" s="75">
        <f t="shared" si="19"/>
        <v>0.99617931999999998</v>
      </c>
    </row>
    <row r="94" spans="1:21" s="51" customFormat="1" ht="25.5" customHeight="1" x14ac:dyDescent="0.2">
      <c r="A94" s="38" t="s">
        <v>117</v>
      </c>
      <c r="B94" s="31" t="s">
        <v>116</v>
      </c>
      <c r="C94" s="32"/>
      <c r="D94" s="32"/>
      <c r="E94" s="32"/>
      <c r="F94" s="33">
        <f>F95</f>
        <v>115575600</v>
      </c>
      <c r="G94" s="33">
        <f t="shared" ref="G94:S94" si="29">G95</f>
        <v>112151300</v>
      </c>
      <c r="H94" s="33">
        <f t="shared" si="29"/>
        <v>0</v>
      </c>
      <c r="I94" s="33">
        <f t="shared" si="29"/>
        <v>3424300</v>
      </c>
      <c r="J94" s="33">
        <f t="shared" si="29"/>
        <v>0</v>
      </c>
      <c r="K94" s="33">
        <f t="shared" si="29"/>
        <v>2714682.15</v>
      </c>
      <c r="L94" s="33">
        <f t="shared" si="29"/>
        <v>0</v>
      </c>
      <c r="M94" s="33">
        <f t="shared" si="29"/>
        <v>0</v>
      </c>
      <c r="N94" s="33">
        <f t="shared" si="29"/>
        <v>2714682.15</v>
      </c>
      <c r="O94" s="33">
        <f t="shared" si="29"/>
        <v>0</v>
      </c>
      <c r="P94" s="33">
        <f t="shared" si="29"/>
        <v>112151300</v>
      </c>
      <c r="Q94" s="33">
        <f t="shared" si="29"/>
        <v>0</v>
      </c>
      <c r="R94" s="33">
        <f t="shared" si="29"/>
        <v>0</v>
      </c>
      <c r="S94" s="33">
        <f t="shared" si="29"/>
        <v>0</v>
      </c>
      <c r="T94" s="33"/>
      <c r="U94" s="76">
        <f t="shared" si="19"/>
        <v>2.3488367354355069E-2</v>
      </c>
    </row>
    <row r="95" spans="1:21" s="60" customFormat="1" ht="36" customHeight="1" x14ac:dyDescent="0.2">
      <c r="A95" s="39" t="s">
        <v>118</v>
      </c>
      <c r="B95" s="34" t="s">
        <v>67</v>
      </c>
      <c r="C95" s="35"/>
      <c r="D95" s="35"/>
      <c r="E95" s="35"/>
      <c r="F95" s="36">
        <f>F96+F99</f>
        <v>115575600</v>
      </c>
      <c r="G95" s="36">
        <f t="shared" ref="G95:S95" si="30">G96+G99</f>
        <v>112151300</v>
      </c>
      <c r="H95" s="36">
        <f t="shared" si="30"/>
        <v>0</v>
      </c>
      <c r="I95" s="36">
        <f t="shared" si="30"/>
        <v>3424300</v>
      </c>
      <c r="J95" s="36">
        <f t="shared" si="30"/>
        <v>0</v>
      </c>
      <c r="K95" s="36">
        <f t="shared" si="30"/>
        <v>2714682.15</v>
      </c>
      <c r="L95" s="36">
        <f t="shared" si="30"/>
        <v>0</v>
      </c>
      <c r="M95" s="36">
        <f t="shared" si="30"/>
        <v>0</v>
      </c>
      <c r="N95" s="36">
        <f t="shared" si="30"/>
        <v>2714682.15</v>
      </c>
      <c r="O95" s="36">
        <f t="shared" si="30"/>
        <v>0</v>
      </c>
      <c r="P95" s="36">
        <f t="shared" si="30"/>
        <v>112151300</v>
      </c>
      <c r="Q95" s="36">
        <f t="shared" si="30"/>
        <v>0</v>
      </c>
      <c r="R95" s="36">
        <f t="shared" si="30"/>
        <v>0</v>
      </c>
      <c r="S95" s="36">
        <f t="shared" si="30"/>
        <v>0</v>
      </c>
      <c r="T95" s="36"/>
      <c r="U95" s="77">
        <f t="shared" si="19"/>
        <v>2.3488367354355069E-2</v>
      </c>
    </row>
    <row r="96" spans="1:21" s="56" customFormat="1" ht="29.25" customHeight="1" x14ac:dyDescent="0.2">
      <c r="A96" s="57" t="s">
        <v>13</v>
      </c>
      <c r="B96" s="61" t="s">
        <v>67</v>
      </c>
      <c r="C96" s="61" t="s">
        <v>12</v>
      </c>
      <c r="D96" s="61"/>
      <c r="E96" s="61"/>
      <c r="F96" s="62">
        <f>F97</f>
        <v>114846300</v>
      </c>
      <c r="G96" s="62">
        <f t="shared" ref="G96:S96" si="31">G97</f>
        <v>112151300</v>
      </c>
      <c r="H96" s="62">
        <f t="shared" si="31"/>
        <v>0</v>
      </c>
      <c r="I96" s="62">
        <f t="shared" si="31"/>
        <v>2695000</v>
      </c>
      <c r="J96" s="62">
        <f t="shared" si="31"/>
        <v>0</v>
      </c>
      <c r="K96" s="62">
        <f t="shared" si="31"/>
        <v>2692857</v>
      </c>
      <c r="L96" s="62">
        <f t="shared" si="31"/>
        <v>0</v>
      </c>
      <c r="M96" s="62">
        <f t="shared" si="31"/>
        <v>0</v>
      </c>
      <c r="N96" s="62">
        <f t="shared" si="31"/>
        <v>2692857</v>
      </c>
      <c r="O96" s="62">
        <f t="shared" si="31"/>
        <v>0</v>
      </c>
      <c r="P96" s="62">
        <f t="shared" si="31"/>
        <v>112151300</v>
      </c>
      <c r="Q96" s="62">
        <f t="shared" si="31"/>
        <v>0</v>
      </c>
      <c r="R96" s="62">
        <f t="shared" si="31"/>
        <v>0</v>
      </c>
      <c r="S96" s="62">
        <f t="shared" si="31"/>
        <v>0</v>
      </c>
      <c r="T96" s="63"/>
      <c r="U96" s="80">
        <f t="shared" si="19"/>
        <v>2.3447485900721224E-2</v>
      </c>
    </row>
    <row r="97" spans="1:21" s="51" customFormat="1" ht="44.25" customHeight="1" x14ac:dyDescent="0.2">
      <c r="A97" s="14" t="s">
        <v>68</v>
      </c>
      <c r="B97" s="15" t="s">
        <v>67</v>
      </c>
      <c r="C97" s="15" t="s">
        <v>69</v>
      </c>
      <c r="D97" s="15"/>
      <c r="E97" s="15" t="s">
        <v>35</v>
      </c>
      <c r="F97" s="16">
        <f t="shared" si="3"/>
        <v>114846300</v>
      </c>
      <c r="G97" s="16">
        <f>G98</f>
        <v>112151300</v>
      </c>
      <c r="H97" s="16"/>
      <c r="I97" s="16">
        <f>I98</f>
        <v>2695000</v>
      </c>
      <c r="J97" s="16"/>
      <c r="K97" s="16">
        <v>2692857</v>
      </c>
      <c r="L97" s="16">
        <f>L98</f>
        <v>0</v>
      </c>
      <c r="M97" s="16">
        <f>M98</f>
        <v>0</v>
      </c>
      <c r="N97" s="16">
        <f>N98</f>
        <v>2692857</v>
      </c>
      <c r="O97" s="17"/>
      <c r="P97" s="16">
        <f>P98</f>
        <v>112151300</v>
      </c>
      <c r="Q97" s="16"/>
      <c r="R97" s="16">
        <f>R98</f>
        <v>0</v>
      </c>
      <c r="S97" s="16"/>
      <c r="T97" s="18"/>
      <c r="U97" s="75">
        <f t="shared" si="19"/>
        <v>2.3447485900721224E-2</v>
      </c>
    </row>
    <row r="98" spans="1:21" s="51" customFormat="1" ht="177.75" customHeight="1" x14ac:dyDescent="0.2">
      <c r="A98" s="19" t="s">
        <v>130</v>
      </c>
      <c r="B98" s="20" t="s">
        <v>67</v>
      </c>
      <c r="C98" s="20" t="s">
        <v>69</v>
      </c>
      <c r="D98" s="20" t="s">
        <v>36</v>
      </c>
      <c r="E98" s="20" t="s">
        <v>39</v>
      </c>
      <c r="F98" s="21">
        <f t="shared" si="3"/>
        <v>114846300</v>
      </c>
      <c r="G98" s="21">
        <v>112151300</v>
      </c>
      <c r="H98" s="21"/>
      <c r="I98" s="21">
        <v>2695000</v>
      </c>
      <c r="J98" s="21"/>
      <c r="K98" s="21">
        <v>2692857</v>
      </c>
      <c r="L98" s="21"/>
      <c r="M98" s="21"/>
      <c r="N98" s="21">
        <v>2692857</v>
      </c>
      <c r="O98" s="17"/>
      <c r="P98" s="21">
        <f>G98</f>
        <v>112151300</v>
      </c>
      <c r="Q98" s="21"/>
      <c r="R98" s="21">
        <v>0</v>
      </c>
      <c r="S98" s="21"/>
      <c r="T98" s="19" t="s">
        <v>170</v>
      </c>
      <c r="U98" s="75">
        <f t="shared" si="19"/>
        <v>2.3447485900721224E-2</v>
      </c>
    </row>
    <row r="99" spans="1:21" s="51" customFormat="1" ht="37.5" customHeight="1" x14ac:dyDescent="0.2">
      <c r="A99" s="42" t="s">
        <v>14</v>
      </c>
      <c r="B99" s="64" t="s">
        <v>67</v>
      </c>
      <c r="C99" s="64" t="s">
        <v>9</v>
      </c>
      <c r="D99" s="64"/>
      <c r="E99" s="64" t="s">
        <v>35</v>
      </c>
      <c r="F99" s="45">
        <f>F100</f>
        <v>729300</v>
      </c>
      <c r="G99" s="45"/>
      <c r="H99" s="45"/>
      <c r="I99" s="45">
        <f>I100</f>
        <v>729300</v>
      </c>
      <c r="J99" s="45"/>
      <c r="K99" s="45">
        <f>K100</f>
        <v>21825.15</v>
      </c>
      <c r="L99" s="45"/>
      <c r="M99" s="45"/>
      <c r="N99" s="45">
        <f>N100</f>
        <v>21825.15</v>
      </c>
      <c r="O99" s="45"/>
      <c r="P99" s="45"/>
      <c r="Q99" s="45"/>
      <c r="R99" s="45"/>
      <c r="S99" s="45"/>
      <c r="T99" s="44"/>
      <c r="U99" s="79">
        <f t="shared" si="19"/>
        <v>2.9926162073220897E-2</v>
      </c>
    </row>
    <row r="100" spans="1:21" s="51" customFormat="1" ht="38.25" customHeight="1" x14ac:dyDescent="0.2">
      <c r="A100" s="14" t="s">
        <v>37</v>
      </c>
      <c r="B100" s="15" t="s">
        <v>67</v>
      </c>
      <c r="C100" s="15" t="s">
        <v>38</v>
      </c>
      <c r="D100" s="15"/>
      <c r="E100" s="15" t="s">
        <v>35</v>
      </c>
      <c r="F100" s="16">
        <f t="shared" si="3"/>
        <v>729300</v>
      </c>
      <c r="G100" s="16"/>
      <c r="H100" s="16"/>
      <c r="I100" s="16">
        <f>I101</f>
        <v>729300</v>
      </c>
      <c r="J100" s="16"/>
      <c r="K100" s="16">
        <v>21825.15</v>
      </c>
      <c r="L100" s="16"/>
      <c r="M100" s="16"/>
      <c r="N100" s="16">
        <f>N101</f>
        <v>21825.15</v>
      </c>
      <c r="O100" s="17"/>
      <c r="P100" s="16"/>
      <c r="Q100" s="16"/>
      <c r="R100" s="16"/>
      <c r="S100" s="16"/>
      <c r="T100" s="18"/>
      <c r="U100" s="75">
        <f t="shared" si="19"/>
        <v>2.9926162073220897E-2</v>
      </c>
    </row>
    <row r="101" spans="1:21" s="51" customFormat="1" ht="125.25" customHeight="1" x14ac:dyDescent="0.2">
      <c r="A101" s="19" t="s">
        <v>135</v>
      </c>
      <c r="B101" s="20" t="s">
        <v>67</v>
      </c>
      <c r="C101" s="20" t="s">
        <v>38</v>
      </c>
      <c r="D101" s="20" t="s">
        <v>36</v>
      </c>
      <c r="E101" s="20" t="s">
        <v>39</v>
      </c>
      <c r="F101" s="21">
        <f t="shared" ref="F101:F115" si="32">SUM(G101:I101)</f>
        <v>729300</v>
      </c>
      <c r="G101" s="21"/>
      <c r="H101" s="21"/>
      <c r="I101" s="21">
        <v>729300</v>
      </c>
      <c r="J101" s="21"/>
      <c r="K101" s="21">
        <v>21825.15</v>
      </c>
      <c r="L101" s="21"/>
      <c r="M101" s="21"/>
      <c r="N101" s="21">
        <v>21825.15</v>
      </c>
      <c r="O101" s="17"/>
      <c r="P101" s="21"/>
      <c r="Q101" s="21"/>
      <c r="R101" s="21"/>
      <c r="S101" s="21"/>
      <c r="T101" s="19" t="s">
        <v>167</v>
      </c>
      <c r="U101" s="75">
        <f t="shared" si="19"/>
        <v>2.9926162073220897E-2</v>
      </c>
    </row>
    <row r="102" spans="1:21" s="51" customFormat="1" ht="25.5" customHeight="1" x14ac:dyDescent="0.2">
      <c r="A102" s="38" t="s">
        <v>119</v>
      </c>
      <c r="B102" s="31" t="s">
        <v>121</v>
      </c>
      <c r="C102" s="32"/>
      <c r="D102" s="32"/>
      <c r="E102" s="32"/>
      <c r="F102" s="33">
        <f>F103</f>
        <v>361653100</v>
      </c>
      <c r="G102" s="33">
        <f t="shared" ref="G102:S102" si="33">G103</f>
        <v>0</v>
      </c>
      <c r="H102" s="33">
        <f t="shared" si="33"/>
        <v>10000000</v>
      </c>
      <c r="I102" s="33">
        <f t="shared" si="33"/>
        <v>351653100</v>
      </c>
      <c r="J102" s="33">
        <f t="shared" si="33"/>
        <v>0</v>
      </c>
      <c r="K102" s="33">
        <f t="shared" si="33"/>
        <v>311443556.87</v>
      </c>
      <c r="L102" s="33">
        <f t="shared" si="33"/>
        <v>0</v>
      </c>
      <c r="M102" s="33">
        <f t="shared" si="33"/>
        <v>0</v>
      </c>
      <c r="N102" s="33">
        <f t="shared" si="33"/>
        <v>311443556.87</v>
      </c>
      <c r="O102" s="33">
        <f t="shared" si="33"/>
        <v>0</v>
      </c>
      <c r="P102" s="33">
        <f t="shared" si="33"/>
        <v>0</v>
      </c>
      <c r="Q102" s="33">
        <f t="shared" si="33"/>
        <v>0</v>
      </c>
      <c r="R102" s="33">
        <f t="shared" si="33"/>
        <v>0</v>
      </c>
      <c r="S102" s="33">
        <f t="shared" si="33"/>
        <v>0</v>
      </c>
      <c r="T102" s="33"/>
      <c r="U102" s="76">
        <f t="shared" si="19"/>
        <v>0.86116656229408794</v>
      </c>
    </row>
    <row r="103" spans="1:21" s="60" customFormat="1" ht="36" customHeight="1" x14ac:dyDescent="0.2">
      <c r="A103" s="39" t="s">
        <v>120</v>
      </c>
      <c r="B103" s="34" t="s">
        <v>70</v>
      </c>
      <c r="C103" s="35"/>
      <c r="D103" s="35"/>
      <c r="E103" s="35"/>
      <c r="F103" s="36">
        <f>F104+F108</f>
        <v>361653100</v>
      </c>
      <c r="G103" s="36">
        <f t="shared" ref="G103:S103" si="34">G104+G108</f>
        <v>0</v>
      </c>
      <c r="H103" s="36">
        <f t="shared" si="34"/>
        <v>10000000</v>
      </c>
      <c r="I103" s="36">
        <f t="shared" si="34"/>
        <v>351653100</v>
      </c>
      <c r="J103" s="36">
        <f t="shared" si="34"/>
        <v>0</v>
      </c>
      <c r="K103" s="36">
        <f>K104+K108</f>
        <v>311443556.87</v>
      </c>
      <c r="L103" s="36">
        <f t="shared" si="34"/>
        <v>0</v>
      </c>
      <c r="M103" s="36">
        <f t="shared" si="34"/>
        <v>0</v>
      </c>
      <c r="N103" s="36">
        <f t="shared" si="34"/>
        <v>311443556.87</v>
      </c>
      <c r="O103" s="36">
        <f t="shared" si="34"/>
        <v>0</v>
      </c>
      <c r="P103" s="36">
        <f t="shared" si="34"/>
        <v>0</v>
      </c>
      <c r="Q103" s="36">
        <f t="shared" si="34"/>
        <v>0</v>
      </c>
      <c r="R103" s="36">
        <f t="shared" si="34"/>
        <v>0</v>
      </c>
      <c r="S103" s="36">
        <f t="shared" si="34"/>
        <v>0</v>
      </c>
      <c r="T103" s="36"/>
      <c r="U103" s="77">
        <f t="shared" si="19"/>
        <v>0.86116656229408794</v>
      </c>
    </row>
    <row r="104" spans="1:21" s="56" customFormat="1" ht="29.25" customHeight="1" x14ac:dyDescent="0.2">
      <c r="A104" s="57" t="s">
        <v>13</v>
      </c>
      <c r="B104" s="61" t="s">
        <v>70</v>
      </c>
      <c r="C104" s="61" t="s">
        <v>12</v>
      </c>
      <c r="D104" s="61"/>
      <c r="E104" s="61" t="s">
        <v>35</v>
      </c>
      <c r="F104" s="62">
        <f>F105</f>
        <v>11111000</v>
      </c>
      <c r="G104" s="62"/>
      <c r="H104" s="62">
        <f>H105+H109</f>
        <v>10000000</v>
      </c>
      <c r="I104" s="62">
        <f>I105</f>
        <v>1111000</v>
      </c>
      <c r="J104" s="62"/>
      <c r="K104" s="62">
        <f t="shared" ref="K104:N104" si="35">K105</f>
        <v>166793.88</v>
      </c>
      <c r="L104" s="62">
        <f t="shared" si="35"/>
        <v>0</v>
      </c>
      <c r="M104" s="62">
        <f t="shared" si="35"/>
        <v>0</v>
      </c>
      <c r="N104" s="62">
        <f t="shared" si="35"/>
        <v>166793.88</v>
      </c>
      <c r="O104" s="62"/>
      <c r="P104" s="62"/>
      <c r="Q104" s="62"/>
      <c r="R104" s="62"/>
      <c r="S104" s="62"/>
      <c r="T104" s="63"/>
      <c r="U104" s="80">
        <f t="shared" si="19"/>
        <v>1.5011599315993161E-2</v>
      </c>
    </row>
    <row r="105" spans="1:21" s="51" customFormat="1" ht="50.25" customHeight="1" x14ac:dyDescent="0.2">
      <c r="A105" s="14" t="s">
        <v>71</v>
      </c>
      <c r="B105" s="15" t="s">
        <v>70</v>
      </c>
      <c r="C105" s="15" t="s">
        <v>72</v>
      </c>
      <c r="D105" s="15"/>
      <c r="E105" s="15" t="s">
        <v>35</v>
      </c>
      <c r="F105" s="16">
        <f t="shared" si="32"/>
        <v>11111000</v>
      </c>
      <c r="G105" s="16"/>
      <c r="H105" s="16">
        <f>SUM(H106:H107)</f>
        <v>10000000</v>
      </c>
      <c r="I105" s="16">
        <f>SUM(I106:I107)</f>
        <v>1111000</v>
      </c>
      <c r="J105" s="16"/>
      <c r="K105" s="16">
        <v>166793.88</v>
      </c>
      <c r="L105" s="16"/>
      <c r="M105" s="16">
        <f>SUM(M106:M107)</f>
        <v>0</v>
      </c>
      <c r="N105" s="16">
        <f>SUM(N106:N107)</f>
        <v>166793.88</v>
      </c>
      <c r="O105" s="17"/>
      <c r="P105" s="16"/>
      <c r="Q105" s="16"/>
      <c r="R105" s="16"/>
      <c r="S105" s="16"/>
      <c r="T105" s="18"/>
      <c r="U105" s="75">
        <f t="shared" si="19"/>
        <v>1.5011599315993161E-2</v>
      </c>
    </row>
    <row r="106" spans="1:21" s="51" customFormat="1" ht="25.5" customHeight="1" x14ac:dyDescent="0.2">
      <c r="A106" s="19" t="s">
        <v>134</v>
      </c>
      <c r="B106" s="20" t="s">
        <v>70</v>
      </c>
      <c r="C106" s="20" t="s">
        <v>72</v>
      </c>
      <c r="D106" s="20" t="s">
        <v>36</v>
      </c>
      <c r="E106" s="20" t="s">
        <v>39</v>
      </c>
      <c r="F106" s="21">
        <f t="shared" si="32"/>
        <v>166900</v>
      </c>
      <c r="G106" s="21"/>
      <c r="H106" s="21"/>
      <c r="I106" s="21">
        <v>166900</v>
      </c>
      <c r="J106" s="21"/>
      <c r="K106" s="21">
        <v>166793.88</v>
      </c>
      <c r="L106" s="21"/>
      <c r="M106" s="21"/>
      <c r="N106" s="21">
        <v>166793.88</v>
      </c>
      <c r="O106" s="17"/>
      <c r="P106" s="21"/>
      <c r="Q106" s="21"/>
      <c r="R106" s="21"/>
      <c r="S106" s="21"/>
      <c r="T106" s="18"/>
      <c r="U106" s="75">
        <f t="shared" si="19"/>
        <v>0.99936417016177359</v>
      </c>
    </row>
    <row r="107" spans="1:21" s="51" customFormat="1" ht="119.25" customHeight="1" x14ac:dyDescent="0.2">
      <c r="A107" s="19" t="s">
        <v>134</v>
      </c>
      <c r="B107" s="20" t="s">
        <v>70</v>
      </c>
      <c r="C107" s="20" t="s">
        <v>72</v>
      </c>
      <c r="D107" s="20" t="s">
        <v>36</v>
      </c>
      <c r="E107" s="20" t="s">
        <v>42</v>
      </c>
      <c r="F107" s="21">
        <f t="shared" si="32"/>
        <v>10944100</v>
      </c>
      <c r="G107" s="21"/>
      <c r="H107" s="21">
        <v>10000000</v>
      </c>
      <c r="I107" s="21">
        <v>944100</v>
      </c>
      <c r="J107" s="21"/>
      <c r="K107" s="21">
        <v>0</v>
      </c>
      <c r="L107" s="21"/>
      <c r="M107" s="21"/>
      <c r="N107" s="21"/>
      <c r="O107" s="17"/>
      <c r="P107" s="21"/>
      <c r="Q107" s="21"/>
      <c r="R107" s="21"/>
      <c r="S107" s="21"/>
      <c r="T107" s="19" t="s">
        <v>166</v>
      </c>
      <c r="U107" s="75">
        <f t="shared" si="19"/>
        <v>0</v>
      </c>
    </row>
    <row r="108" spans="1:21" s="51" customFormat="1" ht="37.5" customHeight="1" x14ac:dyDescent="0.2">
      <c r="A108" s="42" t="s">
        <v>14</v>
      </c>
      <c r="B108" s="64" t="s">
        <v>70</v>
      </c>
      <c r="C108" s="64" t="s">
        <v>9</v>
      </c>
      <c r="D108" s="64"/>
      <c r="E108" s="64" t="s">
        <v>35</v>
      </c>
      <c r="F108" s="45">
        <f>F109</f>
        <v>350542100</v>
      </c>
      <c r="G108" s="45"/>
      <c r="H108" s="45"/>
      <c r="I108" s="45">
        <f>I109</f>
        <v>350542100</v>
      </c>
      <c r="J108" s="45"/>
      <c r="K108" s="45">
        <f>K109</f>
        <v>311276762.99000001</v>
      </c>
      <c r="L108" s="45"/>
      <c r="M108" s="45"/>
      <c r="N108" s="45">
        <f>N109</f>
        <v>311276762.99000001</v>
      </c>
      <c r="O108" s="45"/>
      <c r="P108" s="45"/>
      <c r="Q108" s="45"/>
      <c r="R108" s="45"/>
      <c r="S108" s="45"/>
      <c r="T108" s="44"/>
      <c r="U108" s="79">
        <f t="shared" si="19"/>
        <v>0.88798681524986589</v>
      </c>
    </row>
    <row r="109" spans="1:21" s="51" customFormat="1" ht="43.5" customHeight="1" x14ac:dyDescent="0.2">
      <c r="A109" s="14" t="s">
        <v>37</v>
      </c>
      <c r="B109" s="15" t="s">
        <v>70</v>
      </c>
      <c r="C109" s="15" t="s">
        <v>38</v>
      </c>
      <c r="D109" s="15"/>
      <c r="E109" s="15" t="s">
        <v>35</v>
      </c>
      <c r="F109" s="16">
        <f>SUM(F110:F115)</f>
        <v>350542100</v>
      </c>
      <c r="G109" s="16"/>
      <c r="H109" s="16"/>
      <c r="I109" s="16">
        <f t="shared" ref="I109:N109" si="36">SUM(I110:I115)</f>
        <v>350542100</v>
      </c>
      <c r="J109" s="16">
        <f t="shared" si="36"/>
        <v>0</v>
      </c>
      <c r="K109" s="16">
        <f t="shared" si="36"/>
        <v>311276762.99000001</v>
      </c>
      <c r="L109" s="16">
        <f t="shared" si="36"/>
        <v>0</v>
      </c>
      <c r="M109" s="16">
        <f t="shared" si="36"/>
        <v>0</v>
      </c>
      <c r="N109" s="16">
        <f t="shared" si="36"/>
        <v>311276762.99000001</v>
      </c>
      <c r="O109" s="17"/>
      <c r="P109" s="16"/>
      <c r="Q109" s="16"/>
      <c r="R109" s="16"/>
      <c r="S109" s="16"/>
      <c r="T109" s="18"/>
      <c r="U109" s="75">
        <f t="shared" si="19"/>
        <v>0.88798681524986589</v>
      </c>
    </row>
    <row r="110" spans="1:21" s="51" customFormat="1" ht="83.25" customHeight="1" x14ac:dyDescent="0.2">
      <c r="A110" s="19" t="s">
        <v>122</v>
      </c>
      <c r="B110" s="20" t="s">
        <v>70</v>
      </c>
      <c r="C110" s="20" t="s">
        <v>38</v>
      </c>
      <c r="D110" s="20" t="s">
        <v>36</v>
      </c>
      <c r="E110" s="20" t="s">
        <v>39</v>
      </c>
      <c r="F110" s="21">
        <f t="shared" si="32"/>
        <v>1539400</v>
      </c>
      <c r="G110" s="21"/>
      <c r="H110" s="21"/>
      <c r="I110" s="21">
        <v>1539400</v>
      </c>
      <c r="J110" s="21"/>
      <c r="K110" s="21">
        <v>1270680.8700000001</v>
      </c>
      <c r="L110" s="21"/>
      <c r="M110" s="21"/>
      <c r="N110" s="21">
        <v>1270680.8700000001</v>
      </c>
      <c r="O110" s="17"/>
      <c r="P110" s="21"/>
      <c r="Q110" s="21"/>
      <c r="R110" s="21"/>
      <c r="S110" s="21"/>
      <c r="T110" s="53" t="s">
        <v>171</v>
      </c>
      <c r="U110" s="75">
        <f t="shared" si="19"/>
        <v>0.82543904768091469</v>
      </c>
    </row>
    <row r="111" spans="1:21" s="51" customFormat="1" ht="18" customHeight="1" x14ac:dyDescent="0.2">
      <c r="A111" s="19" t="s">
        <v>123</v>
      </c>
      <c r="B111" s="20" t="s">
        <v>70</v>
      </c>
      <c r="C111" s="20" t="s">
        <v>38</v>
      </c>
      <c r="D111" s="20" t="s">
        <v>36</v>
      </c>
      <c r="E111" s="20" t="s">
        <v>42</v>
      </c>
      <c r="F111" s="21">
        <f t="shared" si="32"/>
        <v>60000000</v>
      </c>
      <c r="G111" s="21"/>
      <c r="H111" s="21"/>
      <c r="I111" s="21">
        <v>60000000</v>
      </c>
      <c r="J111" s="21"/>
      <c r="K111" s="21">
        <v>60000000</v>
      </c>
      <c r="L111" s="21"/>
      <c r="M111" s="21"/>
      <c r="N111" s="21">
        <v>60000000</v>
      </c>
      <c r="O111" s="17"/>
      <c r="P111" s="21"/>
      <c r="Q111" s="21"/>
      <c r="R111" s="21"/>
      <c r="S111" s="21"/>
      <c r="T111" s="18"/>
      <c r="U111" s="75">
        <f t="shared" si="19"/>
        <v>1</v>
      </c>
    </row>
    <row r="112" spans="1:21" s="51" customFormat="1" ht="18" customHeight="1" x14ac:dyDescent="0.2">
      <c r="A112" s="19" t="s">
        <v>124</v>
      </c>
      <c r="B112" s="20" t="s">
        <v>70</v>
      </c>
      <c r="C112" s="20" t="s">
        <v>38</v>
      </c>
      <c r="D112" s="20" t="s">
        <v>36</v>
      </c>
      <c r="E112" s="20" t="s">
        <v>42</v>
      </c>
      <c r="F112" s="21">
        <f t="shared" si="32"/>
        <v>60000000</v>
      </c>
      <c r="G112" s="21"/>
      <c r="H112" s="21"/>
      <c r="I112" s="21">
        <v>60000000</v>
      </c>
      <c r="J112" s="21"/>
      <c r="K112" s="21">
        <v>60000000</v>
      </c>
      <c r="L112" s="21"/>
      <c r="M112" s="21"/>
      <c r="N112" s="21">
        <v>60000000</v>
      </c>
      <c r="O112" s="17"/>
      <c r="P112" s="21"/>
      <c r="Q112" s="21"/>
      <c r="R112" s="21"/>
      <c r="S112" s="21"/>
      <c r="T112" s="18"/>
      <c r="U112" s="75">
        <f t="shared" si="19"/>
        <v>1</v>
      </c>
    </row>
    <row r="113" spans="1:21" s="51" customFormat="1" ht="18" customHeight="1" x14ac:dyDescent="0.2">
      <c r="A113" s="19" t="s">
        <v>122</v>
      </c>
      <c r="B113" s="20" t="s">
        <v>70</v>
      </c>
      <c r="C113" s="20" t="s">
        <v>38</v>
      </c>
      <c r="D113" s="20" t="s">
        <v>36</v>
      </c>
      <c r="E113" s="20" t="s">
        <v>42</v>
      </c>
      <c r="F113" s="21">
        <f t="shared" si="32"/>
        <v>120762200</v>
      </c>
      <c r="G113" s="21"/>
      <c r="H113" s="21"/>
      <c r="I113" s="21">
        <v>120762200</v>
      </c>
      <c r="J113" s="21"/>
      <c r="K113" s="21">
        <v>120762200</v>
      </c>
      <c r="L113" s="21"/>
      <c r="M113" s="21"/>
      <c r="N113" s="21">
        <v>120762200</v>
      </c>
      <c r="O113" s="17"/>
      <c r="P113" s="21"/>
      <c r="Q113" s="21"/>
      <c r="R113" s="21"/>
      <c r="S113" s="21"/>
      <c r="T113" s="18"/>
      <c r="U113" s="75">
        <f t="shared" si="19"/>
        <v>1</v>
      </c>
    </row>
    <row r="114" spans="1:21" s="51" customFormat="1" ht="81.75" customHeight="1" x14ac:dyDescent="0.2">
      <c r="A114" s="19" t="s">
        <v>125</v>
      </c>
      <c r="B114" s="20" t="s">
        <v>70</v>
      </c>
      <c r="C114" s="20" t="s">
        <v>38</v>
      </c>
      <c r="D114" s="20" t="s">
        <v>36</v>
      </c>
      <c r="E114" s="20" t="s">
        <v>42</v>
      </c>
      <c r="F114" s="21">
        <f t="shared" si="32"/>
        <v>98702500</v>
      </c>
      <c r="G114" s="21"/>
      <c r="H114" s="21"/>
      <c r="I114" s="21">
        <v>98702500</v>
      </c>
      <c r="J114" s="21"/>
      <c r="K114" s="21">
        <v>60702463.240000002</v>
      </c>
      <c r="L114" s="21"/>
      <c r="M114" s="21"/>
      <c r="N114" s="21">
        <v>60702463.240000002</v>
      </c>
      <c r="O114" s="17"/>
      <c r="P114" s="21"/>
      <c r="Q114" s="21"/>
      <c r="R114" s="21"/>
      <c r="S114" s="21"/>
      <c r="T114" s="19" t="s">
        <v>153</v>
      </c>
      <c r="U114" s="75">
        <f t="shared" si="19"/>
        <v>0.61500431336592287</v>
      </c>
    </row>
    <row r="115" spans="1:21" s="51" customFormat="1" ht="95.25" customHeight="1" x14ac:dyDescent="0.2">
      <c r="A115" s="19" t="s">
        <v>154</v>
      </c>
      <c r="B115" s="20" t="s">
        <v>70</v>
      </c>
      <c r="C115" s="20" t="s">
        <v>38</v>
      </c>
      <c r="D115" s="20" t="s">
        <v>73</v>
      </c>
      <c r="E115" s="20" t="s">
        <v>74</v>
      </c>
      <c r="F115" s="21">
        <f t="shared" si="32"/>
        <v>9538000</v>
      </c>
      <c r="G115" s="21"/>
      <c r="H115" s="21"/>
      <c r="I115" s="21">
        <v>9538000</v>
      </c>
      <c r="J115" s="21"/>
      <c r="K115" s="21">
        <v>8541418.8800000008</v>
      </c>
      <c r="L115" s="21"/>
      <c r="M115" s="21"/>
      <c r="N115" s="21">
        <v>8541418.8800000008</v>
      </c>
      <c r="O115" s="17"/>
      <c r="P115" s="21"/>
      <c r="Q115" s="21"/>
      <c r="R115" s="21"/>
      <c r="S115" s="21"/>
      <c r="T115" s="19" t="s">
        <v>161</v>
      </c>
      <c r="U115" s="75">
        <f t="shared" si="19"/>
        <v>0.89551466554833303</v>
      </c>
    </row>
    <row r="116" spans="1:21" hidden="1" x14ac:dyDescent="0.2">
      <c r="A116" s="25" t="s">
        <v>18</v>
      </c>
      <c r="B116" s="23"/>
      <c r="C116" s="24"/>
      <c r="D116" s="24"/>
      <c r="E116" s="24"/>
      <c r="F116" s="22">
        <f>F117</f>
        <v>1872022496.1399999</v>
      </c>
      <c r="G116" s="22">
        <f t="shared" ref="G116:S116" si="37">G117</f>
        <v>246776047.66</v>
      </c>
      <c r="H116" s="22">
        <f t="shared" si="37"/>
        <v>817330500</v>
      </c>
      <c r="I116" s="22">
        <f t="shared" si="37"/>
        <v>807915948.48000002</v>
      </c>
      <c r="J116" s="22">
        <f t="shared" si="37"/>
        <v>0</v>
      </c>
      <c r="K116" s="22">
        <f t="shared" si="37"/>
        <v>1538764906.1799998</v>
      </c>
      <c r="L116" s="22">
        <f t="shared" si="37"/>
        <v>134624747.66</v>
      </c>
      <c r="M116" s="22">
        <f t="shared" si="37"/>
        <v>714827739.51999998</v>
      </c>
      <c r="N116" s="22">
        <f t="shared" si="37"/>
        <v>689312419</v>
      </c>
      <c r="O116" s="22">
        <f t="shared" si="37"/>
        <v>0</v>
      </c>
      <c r="P116" s="22">
        <f t="shared" si="37"/>
        <v>112151300</v>
      </c>
      <c r="Q116" s="22">
        <f t="shared" si="37"/>
        <v>38761.60000000149</v>
      </c>
      <c r="R116" s="22">
        <f t="shared" si="37"/>
        <v>0</v>
      </c>
      <c r="S116" s="22">
        <f t="shared" si="37"/>
        <v>0</v>
      </c>
      <c r="T116" s="13"/>
      <c r="U116" s="81">
        <f t="shared" ref="U116:U117" si="38">K116/F116</f>
        <v>0.82197992243834805</v>
      </c>
    </row>
    <row r="117" spans="1:21" s="72" customFormat="1" ht="48" customHeight="1" x14ac:dyDescent="0.2">
      <c r="A117" s="67" t="s">
        <v>2</v>
      </c>
      <c r="B117" s="68"/>
      <c r="C117" s="69"/>
      <c r="D117" s="69"/>
      <c r="E117" s="69"/>
      <c r="F117" s="70">
        <f>F7+F15+F27+F63+F68+F94+F102</f>
        <v>1872022496.1399999</v>
      </c>
      <c r="G117" s="70">
        <f t="shared" ref="F117:S117" si="39">G7+G15+G27+G63+G68+G94+G102</f>
        <v>246776047.66</v>
      </c>
      <c r="H117" s="70">
        <f t="shared" si="39"/>
        <v>817330500</v>
      </c>
      <c r="I117" s="70">
        <f t="shared" si="39"/>
        <v>807915948.48000002</v>
      </c>
      <c r="J117" s="70">
        <f t="shared" si="39"/>
        <v>0</v>
      </c>
      <c r="K117" s="70">
        <f t="shared" si="39"/>
        <v>1538764906.1799998</v>
      </c>
      <c r="L117" s="70">
        <f t="shared" si="39"/>
        <v>134624747.66</v>
      </c>
      <c r="M117" s="70">
        <f t="shared" si="39"/>
        <v>714827739.51999998</v>
      </c>
      <c r="N117" s="70">
        <f t="shared" si="39"/>
        <v>689312419</v>
      </c>
      <c r="O117" s="70">
        <f t="shared" si="39"/>
        <v>0</v>
      </c>
      <c r="P117" s="70">
        <f t="shared" si="39"/>
        <v>112151300</v>
      </c>
      <c r="Q117" s="70">
        <f t="shared" si="39"/>
        <v>38761.60000000149</v>
      </c>
      <c r="R117" s="70">
        <f t="shared" si="39"/>
        <v>0</v>
      </c>
      <c r="S117" s="70">
        <f t="shared" si="39"/>
        <v>0</v>
      </c>
      <c r="T117" s="71"/>
      <c r="U117" s="82">
        <f t="shared" si="38"/>
        <v>0.82197992243834805</v>
      </c>
    </row>
    <row r="118" spans="1:21" x14ac:dyDescent="0.2">
      <c r="K118" s="8"/>
      <c r="L118" s="66"/>
      <c r="M118" s="66"/>
      <c r="N118" s="66"/>
      <c r="O118" s="66"/>
      <c r="P118" s="66"/>
      <c r="Q118" s="66"/>
      <c r="R118" s="66"/>
      <c r="S118" s="66"/>
    </row>
    <row r="119" spans="1:21" s="52" customFormat="1" ht="55.5" customHeight="1" x14ac:dyDescent="0.25">
      <c r="A119" s="83" t="s">
        <v>7</v>
      </c>
      <c r="B119" s="83"/>
      <c r="C119" s="83"/>
      <c r="D119" s="83"/>
      <c r="E119" s="83"/>
      <c r="F119" s="84"/>
      <c r="G119" s="83"/>
      <c r="H119" s="83"/>
      <c r="I119" s="27"/>
      <c r="J119" s="27"/>
      <c r="K119" s="65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1:21" s="52" customFormat="1" ht="16.5" customHeight="1" x14ac:dyDescent="0.25">
      <c r="A120" s="83" t="s">
        <v>156</v>
      </c>
      <c r="B120" s="83"/>
      <c r="C120" s="83"/>
      <c r="D120" s="83"/>
      <c r="E120" s="83"/>
      <c r="F120" s="83" t="s">
        <v>8</v>
      </c>
      <c r="G120" s="83"/>
      <c r="H120" s="83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1:21" s="52" customFormat="1" ht="15.75" x14ac:dyDescent="0.25">
      <c r="A121" s="83"/>
      <c r="B121" s="83"/>
      <c r="C121" s="83"/>
      <c r="D121" s="83"/>
      <c r="E121" s="83"/>
      <c r="F121" s="83"/>
      <c r="G121" s="83"/>
      <c r="H121" s="83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  <row r="122" spans="1:21" s="52" customFormat="1" ht="15.75" x14ac:dyDescent="0.25">
      <c r="A122" s="83"/>
      <c r="B122" s="83"/>
      <c r="C122" s="83"/>
      <c r="D122" s="83"/>
      <c r="E122" s="83"/>
      <c r="F122" s="83"/>
      <c r="G122" s="83"/>
      <c r="H122" s="83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</row>
    <row r="123" spans="1:21" s="52" customFormat="1" ht="31.5" x14ac:dyDescent="0.25">
      <c r="A123" s="85" t="s">
        <v>168</v>
      </c>
      <c r="B123" s="83"/>
      <c r="C123" s="83"/>
      <c r="D123" s="83"/>
      <c r="E123" s="83"/>
      <c r="F123" s="84"/>
      <c r="G123" s="83"/>
      <c r="H123" s="83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</row>
    <row r="124" spans="1:21" s="52" customFormat="1" ht="15.75" x14ac:dyDescent="0.25">
      <c r="A124" s="83"/>
      <c r="B124" s="83"/>
      <c r="C124" s="83"/>
      <c r="D124" s="83"/>
      <c r="E124" s="83"/>
      <c r="F124" s="83" t="s">
        <v>8</v>
      </c>
      <c r="G124" s="83"/>
      <c r="H124" s="83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</row>
    <row r="125" spans="1:21" s="52" customFormat="1" ht="135" customHeight="1" x14ac:dyDescent="0.25">
      <c r="A125" s="83" t="s">
        <v>162</v>
      </c>
      <c r="B125" s="83"/>
      <c r="C125" s="83"/>
      <c r="D125" s="83"/>
      <c r="E125" s="83"/>
      <c r="F125" s="84"/>
      <c r="G125" s="83"/>
      <c r="H125" s="83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</row>
    <row r="126" spans="1:21" s="52" customFormat="1" ht="16.5" customHeight="1" x14ac:dyDescent="0.25">
      <c r="A126" s="83" t="s">
        <v>157</v>
      </c>
      <c r="B126" s="83"/>
      <c r="C126" s="83"/>
      <c r="D126" s="83"/>
      <c r="E126" s="83"/>
      <c r="F126" s="83" t="s">
        <v>8</v>
      </c>
      <c r="G126" s="83"/>
      <c r="H126" s="83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</row>
    <row r="127" spans="1:21" s="52" customFormat="1" ht="15.75" x14ac:dyDescent="0.25">
      <c r="A127" s="83" t="s">
        <v>158</v>
      </c>
      <c r="B127" s="83"/>
      <c r="C127" s="83"/>
      <c r="D127" s="83"/>
      <c r="E127" s="83"/>
      <c r="F127" s="83"/>
      <c r="G127" s="83"/>
      <c r="H127" s="83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</row>
    <row r="128" spans="1:21" s="52" customFormat="1" x14ac:dyDescent="0.2">
      <c r="A128" s="27"/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</row>
    <row r="129" spans="1:12" x14ac:dyDescent="0.2">
      <c r="A129" s="28" t="s">
        <v>17</v>
      </c>
      <c r="B129" s="28"/>
      <c r="C129" s="28"/>
      <c r="D129" s="28"/>
      <c r="E129" s="28"/>
      <c r="F129" s="28"/>
      <c r="G129" s="28"/>
      <c r="H129" s="28"/>
      <c r="I129" s="28"/>
      <c r="J129" s="28"/>
      <c r="K129" s="29"/>
      <c r="L129" s="29"/>
    </row>
    <row r="130" spans="1:12" x14ac:dyDescent="0.2">
      <c r="A130" s="30" t="s">
        <v>19</v>
      </c>
      <c r="B130" s="28"/>
      <c r="C130" s="28"/>
      <c r="D130" s="28"/>
      <c r="E130" s="28"/>
      <c r="F130" s="28"/>
      <c r="G130" s="28"/>
      <c r="H130" s="28"/>
      <c r="I130" s="28"/>
      <c r="J130" s="28"/>
      <c r="K130" s="29"/>
      <c r="L130" s="29"/>
    </row>
    <row r="131" spans="1:12" ht="39.75" customHeight="1" x14ac:dyDescent="0.2">
      <c r="A131" s="89" t="s">
        <v>20</v>
      </c>
      <c r="B131" s="89"/>
      <c r="C131" s="89"/>
      <c r="D131" s="89"/>
      <c r="E131" s="89"/>
      <c r="F131" s="89"/>
      <c r="G131" s="89"/>
      <c r="H131" s="89"/>
      <c r="I131" s="89"/>
      <c r="J131" s="89"/>
      <c r="K131" s="89"/>
      <c r="L131" s="28"/>
    </row>
  </sheetData>
  <mergeCells count="11">
    <mergeCell ref="A131:K131"/>
    <mergeCell ref="A4:A5"/>
    <mergeCell ref="P4:Q4"/>
    <mergeCell ref="R4:S4"/>
    <mergeCell ref="U4:U5"/>
    <mergeCell ref="A13:A14"/>
    <mergeCell ref="A2:O2"/>
    <mergeCell ref="B4:E4"/>
    <mergeCell ref="F4:J4"/>
    <mergeCell ref="K4:O4"/>
    <mergeCell ref="T4:T5"/>
  </mergeCells>
  <phoneticPr fontId="2" type="noConversion"/>
  <pageMargins left="0" right="0" top="0" bottom="0" header="0" footer="0"/>
  <pageSetup paperSize="8" scale="7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инвестиции</vt:lpstr>
      <vt:lpstr>инвестиции!Заголовки_для_печати</vt:lpstr>
      <vt:lpstr>инвестиции!Область_печати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Шулепова Ольга Анатольевна</cp:lastModifiedBy>
  <cp:lastPrinted>2014-02-19T11:24:31Z</cp:lastPrinted>
  <dcterms:created xsi:type="dcterms:W3CDTF">2006-01-12T17:10:52Z</dcterms:created>
  <dcterms:modified xsi:type="dcterms:W3CDTF">2014-02-19T11:38:37Z</dcterms:modified>
</cp:coreProperties>
</file>