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11835"/>
  </bookViews>
  <sheets>
    <sheet name="табл 9" sheetId="1" r:id="rId1"/>
    <sheet name="АЦК" sheetId="2" r:id="rId2"/>
    <sheet name="Лист3" sheetId="3" r:id="rId3"/>
  </sheets>
  <definedNames>
    <definedName name="_xlnm._FilterDatabase" localSheetId="1" hidden="1">АЦК!$A$12:$M$119</definedName>
    <definedName name="_xlnm.Print_Titles" localSheetId="0">'табл 9'!$6:$6</definedName>
  </definedNames>
  <calcPr calcId="145621"/>
</workbook>
</file>

<file path=xl/calcChain.xml><?xml version="1.0" encoding="utf-8"?>
<calcChain xmlns="http://schemas.openxmlformats.org/spreadsheetml/2006/main">
  <c r="F121" i="2" l="1"/>
  <c r="H121" i="2" s="1"/>
  <c r="H123" i="2" s="1"/>
  <c r="G121" i="2"/>
  <c r="D47" i="1"/>
  <c r="C47" i="1"/>
  <c r="D46" i="1"/>
  <c r="C46" i="1"/>
  <c r="C45" i="1" s="1"/>
  <c r="D44" i="1"/>
  <c r="C44" i="1"/>
  <c r="D43" i="1"/>
  <c r="C43" i="1"/>
  <c r="D42" i="1"/>
  <c r="C42" i="1"/>
  <c r="C41" i="1" s="1"/>
  <c r="E42" i="1" l="1"/>
  <c r="E43" i="1"/>
  <c r="E44" i="1"/>
  <c r="E46" i="1"/>
  <c r="E47" i="1"/>
  <c r="D45" i="1"/>
  <c r="E45" i="1" s="1"/>
  <c r="D41" i="1"/>
  <c r="E41" i="1" s="1"/>
  <c r="D40" i="1"/>
  <c r="D39" i="1" s="1"/>
  <c r="C40" i="1"/>
  <c r="C39" i="1" s="1"/>
  <c r="D38" i="1"/>
  <c r="C38" i="1"/>
  <c r="D37" i="1"/>
  <c r="D36" i="1" s="1"/>
  <c r="C37" i="1"/>
  <c r="C36" i="1" s="1"/>
  <c r="D35" i="1"/>
  <c r="D34" i="1" s="1"/>
  <c r="C35" i="1"/>
  <c r="C34" i="1" s="1"/>
  <c r="D33" i="1"/>
  <c r="C33" i="1"/>
  <c r="D19" i="1"/>
  <c r="C19" i="1"/>
  <c r="D32" i="1"/>
  <c r="C32" i="1"/>
  <c r="D31" i="1"/>
  <c r="E31" i="1" s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8" i="1"/>
  <c r="D17" i="1" s="1"/>
  <c r="E17" i="1" s="1"/>
  <c r="C18" i="1"/>
  <c r="C17" i="1" s="1"/>
  <c r="D16" i="1"/>
  <c r="D15" i="1" s="1"/>
  <c r="E15" i="1" s="1"/>
  <c r="C16" i="1"/>
  <c r="C15" i="1" s="1"/>
  <c r="D14" i="1"/>
  <c r="D13" i="1" s="1"/>
  <c r="E13" i="1" s="1"/>
  <c r="C14" i="1"/>
  <c r="C13" i="1" s="1"/>
  <c r="D12" i="1"/>
  <c r="D11" i="1" s="1"/>
  <c r="C12" i="1"/>
  <c r="C11" i="1" s="1"/>
  <c r="D10" i="1"/>
  <c r="C10" i="1"/>
  <c r="C8" i="1" s="1"/>
  <c r="E22" i="1" l="1"/>
  <c r="E36" i="1"/>
  <c r="E10" i="1"/>
  <c r="D8" i="1"/>
  <c r="E8" i="1" s="1"/>
  <c r="E38" i="1"/>
  <c r="E39" i="1"/>
  <c r="E40" i="1"/>
  <c r="E37" i="1"/>
  <c r="E34" i="1"/>
  <c r="E35" i="1"/>
  <c r="E16" i="1"/>
  <c r="E18" i="1"/>
  <c r="E26" i="1"/>
  <c r="E21" i="1"/>
  <c r="E33" i="1"/>
  <c r="E32" i="1"/>
  <c r="E30" i="1"/>
  <c r="E29" i="1"/>
  <c r="E28" i="1"/>
  <c r="E27" i="1"/>
  <c r="E25" i="1"/>
  <c r="E24" i="1"/>
  <c r="E19" i="1"/>
  <c r="E23" i="1"/>
  <c r="E20" i="1"/>
  <c r="E14" i="1"/>
  <c r="E11" i="1"/>
  <c r="E12" i="1"/>
</calcChain>
</file>

<file path=xl/sharedStrings.xml><?xml version="1.0" encoding="utf-8"?>
<sst xmlns="http://schemas.openxmlformats.org/spreadsheetml/2006/main" count="622" uniqueCount="146">
  <si>
    <t xml:space="preserve">Расшифровка в разрезе направлений расходов </t>
  </si>
  <si>
    <t>рублей</t>
  </si>
  <si>
    <t>наименования расходов</t>
  </si>
  <si>
    <t>Кассовое исполнение</t>
  </si>
  <si>
    <t>% исполнения</t>
  </si>
  <si>
    <t>Причины низкого исполнения (менее 95 %)</t>
  </si>
  <si>
    <t>Всего по подразделу 0412 «Другие вопросы в области национальной экономики»,</t>
  </si>
  <si>
    <t>в том числе по направлениям</t>
  </si>
  <si>
    <t>КЦСР, КВР</t>
  </si>
  <si>
    <t>Утверждено на год</t>
  </si>
  <si>
    <t xml:space="preserve">Таблица 9 – свод 0412 </t>
  </si>
  <si>
    <r>
      <t xml:space="preserve">бюджета муниципального образования </t>
    </r>
    <r>
      <rPr>
        <u/>
        <sz val="13"/>
        <color theme="1"/>
        <rFont val="Times New Roman"/>
        <family val="1"/>
        <charset val="204"/>
      </rPr>
      <t xml:space="preserve">городской округ город Сургут </t>
    </r>
    <r>
      <rPr>
        <sz val="13"/>
        <color theme="1"/>
        <rFont val="Times New Roman"/>
        <family val="1"/>
        <charset val="204"/>
      </rPr>
      <t>за 2013 год</t>
    </r>
  </si>
  <si>
    <t>департамент финансов Администрации города Сургута</t>
  </si>
  <si>
    <t>(наименование органа, исполняющего бюджет)</t>
  </si>
  <si>
    <t xml:space="preserve"> на 01.01.2014 г.</t>
  </si>
  <si>
    <t>Дата печати 15.02.2014 (10:49:02)</t>
  </si>
  <si>
    <t>Бюджет: Бюджет городского округа город Сургут</t>
  </si>
  <si>
    <t>Тип бланка расходов: Смета, Платные услуги, Фонды, ПНО, Бюджетное учреждение, Автономное учреждение</t>
  </si>
  <si>
    <t>КФСР: 0412</t>
  </si>
  <si>
    <t>руб.</t>
  </si>
  <si>
    <t>КЦСР</t>
  </si>
  <si>
    <t>Наименование КЦСР</t>
  </si>
  <si>
    <t>КВР</t>
  </si>
  <si>
    <t>Наименование КВР</t>
  </si>
  <si>
    <t>Бюджетополучатель</t>
  </si>
  <si>
    <t>Ассигнования 2013  год</t>
  </si>
  <si>
    <t>Расход по ЛС</t>
  </si>
  <si>
    <t>0020400</t>
  </si>
  <si>
    <t>Центральный аппарат</t>
  </si>
  <si>
    <t>121</t>
  </si>
  <si>
    <t>Фонд оплаты труда и страховые взносы</t>
  </si>
  <si>
    <t>Администрация города Сургута</t>
  </si>
  <si>
    <t>департамент архитектуры и градостроительства администрации города Сургута</t>
  </si>
  <si>
    <t>122</t>
  </si>
  <si>
    <t>Иные выплаты персоналу, за исключением фонда оплаты труда</t>
  </si>
  <si>
    <t>242</t>
  </si>
  <si>
    <t>Закупка товаров, работ, услуг в сфере информационно-коммуникационных технологий</t>
  </si>
  <si>
    <t>АСУ-город (ДЭП)</t>
  </si>
  <si>
    <t>МКУ "ХЭУ"</t>
  </si>
  <si>
    <t>244</t>
  </si>
  <si>
    <t>Прочая закупка товаров, работ и услуг для государственных (муниципальных) нужд</t>
  </si>
  <si>
    <t>831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</si>
  <si>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органов государственной власти (государственных органов) либо должностных лиц этих органов, а так же в результате деятельности казённых учреждений</t>
  </si>
  <si>
    <t>852</t>
  </si>
  <si>
    <t>Уплата прочих налогов, сборов и иных платежей</t>
  </si>
  <si>
    <t>0029900</t>
  </si>
  <si>
    <t>Обеспечение деятельности подведомственных учреждений</t>
  </si>
  <si>
    <t>АСУ-город (ДАИГ)</t>
  </si>
  <si>
    <t>0929900</t>
  </si>
  <si>
    <t>111</t>
  </si>
  <si>
    <t>МКУ "УКС"</t>
  </si>
  <si>
    <t>112</t>
  </si>
  <si>
    <t>Жилой дом, ул.30 лет Победы, 45 (УКС)</t>
  </si>
  <si>
    <t>3380000</t>
  </si>
  <si>
    <t>Мероприятия в области строительства, архитектуры и градостроительства</t>
  </si>
  <si>
    <t>Инфо.сист.обесп.градостр.деят. (ДАиГ)</t>
  </si>
  <si>
    <t>Демонтаж средств наружной рекламы (ДАиГ)</t>
  </si>
  <si>
    <t>Изгот.тех.паспортов, справок о принадлеж.объекта (ДАиГ)</t>
  </si>
  <si>
    <t>Линии градостр.регулирования в г.Сургуте (ДАиГ)</t>
  </si>
  <si>
    <t>Мониторинг реализ.генер.плана города (ДАиГ)</t>
  </si>
  <si>
    <t>Новогоднее оформление города (ДАиГ)</t>
  </si>
  <si>
    <t>Организация конкурсов (ДАиГ)</t>
  </si>
  <si>
    <t>Оц.имущества, изымаемого для мун.нужд (ДАиГ)</t>
  </si>
  <si>
    <t>Поэтап.разраб.террит.схем размещ.наруж.рекл.(ДАиГ)</t>
  </si>
  <si>
    <t>Праздничное оформление города (ДАиГ)</t>
  </si>
  <si>
    <t>Проект план.и пр.межев.тер.мкр.51 в г.Сургуте (ДАиГ)</t>
  </si>
  <si>
    <t>Проект план.и проек.межев. тер."Застройка  больн.компл. в микр. 31А Сургут. Коррект."(ДАиГ)</t>
  </si>
  <si>
    <t>Проект планир-ки и межев-я тер-ии п.Юность в г.Сургуте(ДАиГ)</t>
  </si>
  <si>
    <t>Разраб.град.планов зем.уч(ДАиГ)</t>
  </si>
  <si>
    <t>Соверш.сист.управ.градостроит.разв.г.Сургута(ДАиГ)</t>
  </si>
  <si>
    <t>Устан.в гор.среде объект.соц.рекламы (ДАиГ)</t>
  </si>
  <si>
    <t>Формир.док.по прод.ЗУ (ДАИГ)</t>
  </si>
  <si>
    <t>Экспертиза проектов,цен,смет (ДАиГ)</t>
  </si>
  <si>
    <t>Экспертиза проектов,цен,смет (УКС)</t>
  </si>
  <si>
    <t>810</t>
  </si>
  <si>
    <t>Субсидии юридическим лицам (кроме государственных (муниципальных) учреждений) и физическим лицам — производителям товаров, работ, услуг</t>
  </si>
  <si>
    <t>Субс.на возмещ.затр.по свет.оформ.ул.гор. (ДАиГ)</t>
  </si>
  <si>
    <t>Прочие расходы (ДАиГ)</t>
  </si>
  <si>
    <t>5220400</t>
  </si>
  <si>
    <t>Программа "Развитие малого и среднего предпринимательства в Ханты-Мансийском автономном округе — Югре на 2011 — 2013 годы и на период до 2015 года"</t>
  </si>
  <si>
    <t>АГ (ДЭП)</t>
  </si>
  <si>
    <t>Суб.пред. (АГА)</t>
  </si>
  <si>
    <t>Субсидии предпринимательство 2013</t>
  </si>
  <si>
    <t>5222100</t>
  </si>
  <si>
    <t>Программа "Модернизация и реформирование жилищно-коммунального комплекса Ханты-Мансийского автономного округа — Югры на 2011 — 2013 годы и на период до 2015 года"</t>
  </si>
  <si>
    <t>5225906</t>
  </si>
  <si>
    <t>Подпрограмма "Градостроительная деятельность"</t>
  </si>
  <si>
    <t>7950800</t>
  </si>
  <si>
    <t>Долгосрочная целевая программа "Развитие малого и среднего предпринимательства в городе Сургуте на 2010 — 2012 годы и на период до 2015 года"</t>
  </si>
  <si>
    <t>Итого</t>
  </si>
  <si>
    <t>Обеспечение деятельности подведомственных учреждений, в т.ч.:</t>
  </si>
  <si>
    <t>Содержание МКУ "ИЦ АСУ-город"</t>
  </si>
  <si>
    <t>0020400, 
121-852</t>
  </si>
  <si>
    <t>0029900, 242</t>
  </si>
  <si>
    <t>0929900, 
111-852</t>
  </si>
  <si>
    <t>Содержание МКУ "УКС"</t>
  </si>
  <si>
    <t>Мероприятия в области строительства, архитектуры и градостроительства, в т.ч.:</t>
  </si>
  <si>
    <t>Информационные системы обеспечения градостроительной деятельности</t>
  </si>
  <si>
    <t>338000, 
242-852</t>
  </si>
  <si>
    <t>Прочие услуги, в т.ч.:</t>
  </si>
  <si>
    <t>- Демонтаж средств наружной рекламы</t>
  </si>
  <si>
    <t>- Линии градостроительного регулирования в г. Сургуте</t>
  </si>
  <si>
    <t xml:space="preserve">- Мониторинг реализации генерального плана города </t>
  </si>
  <si>
    <t>- Новогоднее оформление города</t>
  </si>
  <si>
    <t>- Организация архитектурных конкурсов</t>
  </si>
  <si>
    <t>- Поэтапная разработка территориальных схем размещения наружной рекламы</t>
  </si>
  <si>
    <t xml:space="preserve">- Праздничной оформление города </t>
  </si>
  <si>
    <t>- Проект планировки и проект межевания мкр.51 в г. Сургуте</t>
  </si>
  <si>
    <t>- Проект планировки и проект межевания территории "Застройка больничного комплекса в мкр.31А Сургут. Корректировка"</t>
  </si>
  <si>
    <t xml:space="preserve">- Проект планировки и проект меженвания территории п.Юность в г. Сургуте </t>
  </si>
  <si>
    <t>- Разработка градостроительных планов земельных участков</t>
  </si>
  <si>
    <t>- Совершенствование системы управления градостроительным развитием г.Сургута</t>
  </si>
  <si>
    <t>- Установка в городской среде объектов социальной рекламы</t>
  </si>
  <si>
    <t>- Формирование документации по продаже земельных участков</t>
  </si>
  <si>
    <t>- Изготовление технических паспортов, справок о принадлежности объекта; оценка имущества, изымаемого для муниципальных нужд; экспертиза проектов, цен, смет</t>
  </si>
  <si>
    <t>- Субсидия на возмещение затрат по световому  оформлению улиц города</t>
  </si>
  <si>
    <t>Прочие расходы, в т.ч.:</t>
  </si>
  <si>
    <t>- Исполнение судебных актов</t>
  </si>
  <si>
    <t>Финансовая поддержка субъектов предпринимательства</t>
  </si>
  <si>
    <t>5220400, 
244, 810</t>
  </si>
  <si>
    <t>5222100, 121</t>
  </si>
  <si>
    <t>Премирование по итогам конкурса в сфере ЖКК ХМАО-Югры на звание "Самый благоустроенный город, поселок, село ХМАО-Югры" за 2012 год</t>
  </si>
  <si>
    <t>Подпрограмма "Градостроительная деятельность" программы "Содействие развитию жилищного строительства на 2011 — 2013 годы и на период до 2015 года"</t>
  </si>
  <si>
    <t>5225906, 244</t>
  </si>
  <si>
    <t>Линии градостроительного регулирования в г. Сургуте</t>
  </si>
  <si>
    <t>Проект планировки и проект межевания мкр.51 в г. Сургуте</t>
  </si>
  <si>
    <t xml:space="preserve">Проект планировки и проект меженвания территории п.Юность в г. Сургуте </t>
  </si>
  <si>
    <t>7950800, 
244, 810</t>
  </si>
  <si>
    <t>Проведение мероприятий в рамках ДЦП "Развитие малого и среднего предпринимательства в городе Сургуте на 2010 — 2012 годы и на период до 2015 года"</t>
  </si>
  <si>
    <t>Формирование благоприятного общественного мнения о малом предпринимательстве, поддержка в области подготовки, переподготовки и повышения квалификации кадров</t>
  </si>
  <si>
    <t>Низкое исполнение обусловлено предоставлением субсидии по факту обращения предпринимателями города, поскольку выплаты носят заявительный характер</t>
  </si>
  <si>
    <t>Низкое исполнение обусловлено расторжением муниципального контракта на проведение семинаров в связи с ненадлежавщим исполнением подрядчиком обязательств</t>
  </si>
  <si>
    <t>Низкое исполнение обусловлено отсутствием случаев для уплаты налога на добавленную стоимость по осуществлению рекламной деятельности</t>
  </si>
  <si>
    <t>Низкое исполнение обусловлено начислением и перечислением субсидии по факту исполнения работ</t>
  </si>
  <si>
    <t>Низкое исполнение обусловлено экономией, сложившейся по результатам размещения муниципального заказа</t>
  </si>
  <si>
    <t>Низкое исполнение обусловлено нарушением подрядчиким сроков изготовления и установки конструкций для размещения рекламы</t>
  </si>
  <si>
    <t>Низкое исполнение обусловлено возмещением расходов, произведенных за счет средств местного бюджета, средствами, поступившими из окружного бюджета</t>
  </si>
  <si>
    <t>Низкое исполнение обусловлено отсутствием случаев для оплаты работ, поскольку работы выполняются только после оформления документов, являющихся основанием для сноса объектов</t>
  </si>
  <si>
    <t>Низкий процент исполнения обусловлен снижением фактических затарт по оплате государственной экспертизы проектной документации</t>
  </si>
  <si>
    <t xml:space="preserve">Исполнитель </t>
  </si>
  <si>
    <t>Специалист-эксперт  отдела народного хозяйства</t>
  </si>
  <si>
    <t xml:space="preserve">Литвинчук Екатерина Николаевна </t>
  </si>
  <si>
    <t>8 (3462) 52-20-72</t>
  </si>
  <si>
    <t>Низкое исполнение обусловлено экономией в связи с проведением аукциона в конце финансового года</t>
  </si>
  <si>
    <t xml:space="preserve">Низкое исполнение обусловлено возмещением расходов, произведенных за счет средств местного бюджета, средствами, поступившими из окружного бюджета, экономией, сложившейся по результата муниципального заказа, а также нарушением подрядчиком сроков выплнения работ </t>
  </si>
  <si>
    <t>Низкое исполнение обусловлено возмещением расходов, произведенных за счет средств местного бюджета, средствами, поступившими из окружного бюджета и экономией, сложившейся по результата муниципального заказа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</si>
</sst>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5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</font>
    <font>
      <sz val="8"/>
      <name val="Arial Narrow"/>
      <family val="2"/>
    </font>
    <font>
      <b/>
      <sz val="8"/>
      <name val="MS Sans Serif"/>
      <family val="2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2" fontId="8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left"/>
    </xf>
    <xf numFmtId="49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3" fillId="0" borderId="0" xfId="0" applyFont="1"/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0" xfId="0" applyFont="1"/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13" fillId="3" borderId="1" xfId="0" quotePrefix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left" vertical="center" wrapText="1"/>
    </xf>
    <xf numFmtId="164" fontId="11" fillId="2" borderId="4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4" fontId="3" fillId="0" borderId="0" xfId="0" applyNumberFormat="1" applyFont="1"/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14" fillId="0" borderId="0" xfId="0" applyFont="1"/>
    <xf numFmtId="0" fontId="3" fillId="0" borderId="0" xfId="0" applyFont="1" applyBorder="1" applyAlignment="1">
      <alignment horizontal="justify" vertical="top" wrapText="1"/>
    </xf>
    <xf numFmtId="49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9" fontId="3" fillId="3" borderId="0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left" vertical="center" wrapText="1"/>
    </xf>
    <xf numFmtId="4" fontId="0" fillId="0" borderId="0" xfId="0" applyNumberForma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zoomScale="82" zoomScaleNormal="82" workbookViewId="0">
      <selection activeCell="K32" sqref="K32"/>
    </sheetView>
  </sheetViews>
  <sheetFormatPr defaultRowHeight="15" x14ac:dyDescent="0.25"/>
  <cols>
    <col min="1" max="1" width="41.5703125" style="16" customWidth="1"/>
    <col min="2" max="2" width="15" style="21" customWidth="1"/>
    <col min="3" max="3" width="16.5703125" style="16" customWidth="1"/>
    <col min="4" max="4" width="14.5703125" style="16" customWidth="1"/>
    <col min="5" max="5" width="16.140625" style="16" customWidth="1"/>
    <col min="6" max="6" width="46" style="16" customWidth="1"/>
    <col min="7" max="16384" width="9.140625" style="16"/>
  </cols>
  <sheetData>
    <row r="1" spans="1:6" ht="16.5" x14ac:dyDescent="0.25">
      <c r="C1" s="52"/>
      <c r="D1" s="52"/>
      <c r="F1" s="1" t="s">
        <v>10</v>
      </c>
    </row>
    <row r="2" spans="1:6" ht="16.5" x14ac:dyDescent="0.25">
      <c r="A2" s="1"/>
      <c r="C2" s="52"/>
      <c r="D2" s="52"/>
    </row>
    <row r="3" spans="1:6" ht="16.5" x14ac:dyDescent="0.25">
      <c r="A3" s="66" t="s">
        <v>0</v>
      </c>
      <c r="B3" s="66"/>
      <c r="C3" s="66"/>
      <c r="D3" s="66"/>
      <c r="E3" s="66"/>
      <c r="F3" s="66"/>
    </row>
    <row r="4" spans="1:6" ht="16.5" x14ac:dyDescent="0.25">
      <c r="A4" s="66" t="s">
        <v>11</v>
      </c>
      <c r="B4" s="66"/>
      <c r="C4" s="66"/>
      <c r="D4" s="66"/>
      <c r="E4" s="66"/>
      <c r="F4" s="66"/>
    </row>
    <row r="5" spans="1:6" ht="16.5" x14ac:dyDescent="0.25">
      <c r="F5" s="2" t="s">
        <v>1</v>
      </c>
    </row>
    <row r="6" spans="1:6" ht="30" x14ac:dyDescent="0.25">
      <c r="A6" s="5" t="s">
        <v>2</v>
      </c>
      <c r="B6" s="18" t="s">
        <v>8</v>
      </c>
      <c r="C6" s="5" t="s">
        <v>9</v>
      </c>
      <c r="D6" s="5" t="s">
        <v>3</v>
      </c>
      <c r="E6" s="5" t="s">
        <v>4</v>
      </c>
      <c r="F6" s="5" t="s">
        <v>5</v>
      </c>
    </row>
    <row r="7" spans="1:6" x14ac:dyDescent="0.25">
      <c r="A7" s="3">
        <v>1</v>
      </c>
      <c r="B7" s="18">
        <v>2</v>
      </c>
      <c r="C7" s="3">
        <v>3</v>
      </c>
      <c r="D7" s="3">
        <v>4</v>
      </c>
      <c r="E7" s="3">
        <v>5</v>
      </c>
      <c r="F7" s="3">
        <v>6</v>
      </c>
    </row>
    <row r="8" spans="1:6" s="20" customFormat="1" ht="42.75" x14ac:dyDescent="0.2">
      <c r="A8" s="19" t="s">
        <v>6</v>
      </c>
      <c r="B8" s="22"/>
      <c r="C8" s="25">
        <f>C10+C11+C13+C15+C36+C39+C41+C45</f>
        <v>279603274.33999997</v>
      </c>
      <c r="D8" s="25">
        <f>D10+D11+D13+D15+D36+D39+D41+D45</f>
        <v>248640835.89000002</v>
      </c>
      <c r="E8" s="28">
        <f>D8/C8</f>
        <v>0.88926296187665754</v>
      </c>
      <c r="F8" s="25"/>
    </row>
    <row r="9" spans="1:6" x14ac:dyDescent="0.25">
      <c r="A9" s="4" t="s">
        <v>7</v>
      </c>
      <c r="B9" s="18"/>
      <c r="C9" s="24"/>
      <c r="D9" s="24"/>
      <c r="E9" s="27"/>
      <c r="F9" s="24"/>
    </row>
    <row r="10" spans="1:6" s="20" customFormat="1" ht="28.5" x14ac:dyDescent="0.2">
      <c r="A10" s="64" t="s">
        <v>28</v>
      </c>
      <c r="B10" s="22" t="s">
        <v>92</v>
      </c>
      <c r="C10" s="25">
        <f>АЦК!F13+АЦК!F15+АЦК!F17+АЦК!F19+АЦК!F21+АЦК!F23+АЦК!F25+АЦК!F27+АЦК!F29+АЦК!F31+АЦК!F33+АЦК!F35+АЦК!F37</f>
        <v>95008485.999999985</v>
      </c>
      <c r="D10" s="25">
        <f>АЦК!G13+АЦК!G15+АЦК!G17+АЦК!G19+АЦК!G21+АЦК!G23+АЦК!G25+АЦК!G27+АЦК!G29+АЦК!G31+АЦК!G33+АЦК!G35+АЦК!G37</f>
        <v>92703765.049999982</v>
      </c>
      <c r="E10" s="30">
        <f t="shared" ref="E10:E18" si="0">D10/C10</f>
        <v>0.97574194635624445</v>
      </c>
      <c r="F10" s="25"/>
    </row>
    <row r="11" spans="1:6" s="20" customFormat="1" ht="28.5" x14ac:dyDescent="0.2">
      <c r="A11" s="64" t="s">
        <v>90</v>
      </c>
      <c r="B11" s="22" t="s">
        <v>93</v>
      </c>
      <c r="C11" s="25">
        <f>C12</f>
        <v>264272.5</v>
      </c>
      <c r="D11" s="25">
        <f t="shared" ref="D11" si="1">D12</f>
        <v>264272.5</v>
      </c>
      <c r="E11" s="30">
        <f t="shared" si="0"/>
        <v>1</v>
      </c>
      <c r="F11" s="25"/>
    </row>
    <row r="12" spans="1:6" x14ac:dyDescent="0.25">
      <c r="A12" s="4" t="s">
        <v>91</v>
      </c>
      <c r="B12" s="23"/>
      <c r="C12" s="26">
        <f>АЦК!F39</f>
        <v>264272.5</v>
      </c>
      <c r="D12" s="26">
        <f>АЦК!G39</f>
        <v>264272.5</v>
      </c>
      <c r="E12" s="29">
        <f t="shared" si="0"/>
        <v>1</v>
      </c>
      <c r="F12" s="24"/>
    </row>
    <row r="13" spans="1:6" ht="28.5" x14ac:dyDescent="0.25">
      <c r="A13" s="64" t="s">
        <v>90</v>
      </c>
      <c r="B13" s="22" t="s">
        <v>94</v>
      </c>
      <c r="C13" s="25">
        <f>C14</f>
        <v>92960200</v>
      </c>
      <c r="D13" s="25">
        <f t="shared" ref="D13" si="2">D14</f>
        <v>88912137.760000005</v>
      </c>
      <c r="E13" s="30">
        <f t="shared" si="0"/>
        <v>0.9564538131372351</v>
      </c>
      <c r="F13" s="25"/>
    </row>
    <row r="14" spans="1:6" x14ac:dyDescent="0.25">
      <c r="A14" s="4" t="s">
        <v>95</v>
      </c>
      <c r="B14" s="23"/>
      <c r="C14" s="26">
        <f>АЦК!F41+АЦК!F43+АЦК!F45+АЦК!F47+АЦК!F49+АЦК!F51+АЦК!F53</f>
        <v>92960200</v>
      </c>
      <c r="D14" s="26">
        <f>АЦК!G41+АЦК!G43+АЦК!G45+АЦК!G47+АЦК!G49+АЦК!G51+АЦК!G53</f>
        <v>88912137.760000005</v>
      </c>
      <c r="E14" s="29">
        <f t="shared" si="0"/>
        <v>0.9564538131372351</v>
      </c>
      <c r="F14" s="24"/>
    </row>
    <row r="15" spans="1:6" ht="42.75" x14ac:dyDescent="0.25">
      <c r="A15" s="64" t="s">
        <v>96</v>
      </c>
      <c r="B15" s="22" t="s">
        <v>98</v>
      </c>
      <c r="C15" s="44">
        <f>C16+C17+C34</f>
        <v>74868700</v>
      </c>
      <c r="D15" s="44">
        <f>D16+D17+D34</f>
        <v>54589674.600000001</v>
      </c>
      <c r="E15" s="30">
        <f t="shared" si="0"/>
        <v>0.72913880700479639</v>
      </c>
      <c r="F15" s="24"/>
    </row>
    <row r="16" spans="1:6" ht="30" x14ac:dyDescent="0.25">
      <c r="A16" s="4" t="s">
        <v>97</v>
      </c>
      <c r="B16" s="23"/>
      <c r="C16" s="26">
        <f>АЦК!F55</f>
        <v>1500000</v>
      </c>
      <c r="D16" s="26">
        <f>АЦК!G55</f>
        <v>1500000</v>
      </c>
      <c r="E16" s="29">
        <f t="shared" si="0"/>
        <v>1</v>
      </c>
      <c r="F16" s="24"/>
    </row>
    <row r="17" spans="1:6" x14ac:dyDescent="0.25">
      <c r="A17" s="17" t="s">
        <v>99</v>
      </c>
      <c r="B17" s="23"/>
      <c r="C17" s="26">
        <f>SUM(C18:C33)</f>
        <v>72386617</v>
      </c>
      <c r="D17" s="26">
        <f>SUM(D18:D33)</f>
        <v>52479869.899999999</v>
      </c>
      <c r="E17" s="29">
        <f t="shared" si="0"/>
        <v>0.72499409524829705</v>
      </c>
      <c r="F17" s="24"/>
    </row>
    <row r="18" spans="1:6" ht="75" x14ac:dyDescent="0.25">
      <c r="A18" s="39" t="s">
        <v>100</v>
      </c>
      <c r="B18" s="23"/>
      <c r="C18" s="26">
        <f>АЦК!F57</f>
        <v>3000000</v>
      </c>
      <c r="D18" s="26">
        <f>АЦК!G57</f>
        <v>100000</v>
      </c>
      <c r="E18" s="43">
        <f t="shared" si="0"/>
        <v>3.3333333333333333E-2</v>
      </c>
      <c r="F18" s="56" t="s">
        <v>137</v>
      </c>
    </row>
    <row r="19" spans="1:6" ht="75" x14ac:dyDescent="0.25">
      <c r="A19" s="39" t="s">
        <v>114</v>
      </c>
      <c r="B19" s="23"/>
      <c r="C19" s="26">
        <f>АЦК!F59+АЦК!F69+АЦК!F89+АЦК!F91</f>
        <v>2950000</v>
      </c>
      <c r="D19" s="26">
        <f>АЦК!G59+АЦК!G69+АЦК!G89+АЦК!G91</f>
        <v>578537.03</v>
      </c>
      <c r="E19" s="43">
        <f t="shared" ref="E19:E23" si="3">D19/C19</f>
        <v>0.19611424745762712</v>
      </c>
      <c r="F19" s="57" t="s">
        <v>138</v>
      </c>
    </row>
    <row r="20" spans="1:6" ht="60" x14ac:dyDescent="0.25">
      <c r="A20" s="39" t="s">
        <v>101</v>
      </c>
      <c r="B20" s="23"/>
      <c r="C20" s="26">
        <f>АЦК!F61</f>
        <v>2428000</v>
      </c>
      <c r="D20" s="26">
        <f>АЦК!G61</f>
        <v>1722929.63</v>
      </c>
      <c r="E20" s="43">
        <f t="shared" si="3"/>
        <v>0.70960857907742991</v>
      </c>
      <c r="F20" s="56" t="s">
        <v>136</v>
      </c>
    </row>
    <row r="21" spans="1:6" ht="30" x14ac:dyDescent="0.25">
      <c r="A21" s="39" t="s">
        <v>102</v>
      </c>
      <c r="B21" s="23"/>
      <c r="C21" s="26">
        <f>АЦК!F63</f>
        <v>1925100</v>
      </c>
      <c r="D21" s="26">
        <f>АЦК!G63</f>
        <v>1925098.99</v>
      </c>
      <c r="E21" s="29">
        <f t="shared" si="3"/>
        <v>0.99999947535192979</v>
      </c>
      <c r="F21" s="24"/>
    </row>
    <row r="22" spans="1:6" x14ac:dyDescent="0.25">
      <c r="A22" s="39" t="s">
        <v>103</v>
      </c>
      <c r="B22" s="23"/>
      <c r="C22" s="26">
        <f>АЦК!F65</f>
        <v>14471000</v>
      </c>
      <c r="D22" s="26">
        <f>АЦК!G65</f>
        <v>14367000</v>
      </c>
      <c r="E22" s="29">
        <f t="shared" si="3"/>
        <v>0.99281321263216082</v>
      </c>
      <c r="F22" s="24"/>
    </row>
    <row r="23" spans="1:6" x14ac:dyDescent="0.25">
      <c r="A23" s="40" t="s">
        <v>104</v>
      </c>
      <c r="B23" s="41"/>
      <c r="C23" s="42">
        <f>АЦК!F67</f>
        <v>2476600</v>
      </c>
      <c r="D23" s="42">
        <f>АЦК!G67</f>
        <v>2464168.25</v>
      </c>
      <c r="E23" s="43">
        <f t="shared" si="3"/>
        <v>0.99498031575547119</v>
      </c>
      <c r="F23" s="53"/>
    </row>
    <row r="24" spans="1:6" ht="45" x14ac:dyDescent="0.25">
      <c r="A24" s="40" t="s">
        <v>105</v>
      </c>
      <c r="B24" s="41"/>
      <c r="C24" s="42">
        <f>АЦК!F71</f>
        <v>1500000</v>
      </c>
      <c r="D24" s="42">
        <f>АЦК!G71</f>
        <v>1483062.36</v>
      </c>
      <c r="E24" s="43">
        <f t="shared" ref="E24:E26" si="4">D24/C24</f>
        <v>0.98870824000000002</v>
      </c>
      <c r="F24" s="53"/>
    </row>
    <row r="25" spans="1:6" ht="45" x14ac:dyDescent="0.25">
      <c r="A25" s="40" t="s">
        <v>106</v>
      </c>
      <c r="B25" s="41"/>
      <c r="C25" s="42">
        <f>АЦК!F73</f>
        <v>9950000</v>
      </c>
      <c r="D25" s="42">
        <f>АЦК!G73</f>
        <v>7956790</v>
      </c>
      <c r="E25" s="43">
        <f t="shared" si="4"/>
        <v>0.79967738693467338</v>
      </c>
      <c r="F25" s="56" t="s">
        <v>134</v>
      </c>
    </row>
    <row r="26" spans="1:6" ht="105" x14ac:dyDescent="0.25">
      <c r="A26" s="40" t="s">
        <v>107</v>
      </c>
      <c r="B26" s="41"/>
      <c r="C26" s="42">
        <f>АЦК!F75</f>
        <v>4178700</v>
      </c>
      <c r="D26" s="42">
        <f>АЦК!G75</f>
        <v>235428.52</v>
      </c>
      <c r="E26" s="43">
        <f t="shared" si="4"/>
        <v>5.6340134491588291E-2</v>
      </c>
      <c r="F26" s="56" t="s">
        <v>144</v>
      </c>
    </row>
    <row r="27" spans="1:6" ht="60" x14ac:dyDescent="0.25">
      <c r="A27" s="40" t="s">
        <v>108</v>
      </c>
      <c r="B27" s="41"/>
      <c r="C27" s="42">
        <f>АЦК!F77</f>
        <v>300000</v>
      </c>
      <c r="D27" s="42">
        <f>АЦК!G77</f>
        <v>0</v>
      </c>
      <c r="E27" s="43">
        <f t="shared" ref="E27:E31" si="5">D27/C27</f>
        <v>0</v>
      </c>
      <c r="F27" s="56" t="s">
        <v>143</v>
      </c>
    </row>
    <row r="28" spans="1:6" ht="90" x14ac:dyDescent="0.25">
      <c r="A28" s="40" t="s">
        <v>109</v>
      </c>
      <c r="B28" s="41"/>
      <c r="C28" s="42">
        <f>АЦК!F79</f>
        <v>8400000</v>
      </c>
      <c r="D28" s="42">
        <f>АЦК!G79</f>
        <v>3605775.04</v>
      </c>
      <c r="E28" s="43">
        <f t="shared" si="5"/>
        <v>0.42925893333333331</v>
      </c>
      <c r="F28" s="56" t="s">
        <v>145</v>
      </c>
    </row>
    <row r="29" spans="1:6" ht="30" x14ac:dyDescent="0.25">
      <c r="A29" s="40" t="s">
        <v>110</v>
      </c>
      <c r="B29" s="41"/>
      <c r="C29" s="42">
        <f>АЦК!F81</f>
        <v>95900</v>
      </c>
      <c r="D29" s="42">
        <f>АЦК!G81</f>
        <v>95891.67</v>
      </c>
      <c r="E29" s="43">
        <f t="shared" si="5"/>
        <v>0.99991313868613141</v>
      </c>
      <c r="F29" s="53"/>
    </row>
    <row r="30" spans="1:6" ht="45" x14ac:dyDescent="0.25">
      <c r="A30" s="40" t="s">
        <v>111</v>
      </c>
      <c r="B30" s="41"/>
      <c r="C30" s="42">
        <f>АЦК!F83</f>
        <v>15000000</v>
      </c>
      <c r="D30" s="42">
        <f>АЦК!G83</f>
        <v>15000000</v>
      </c>
      <c r="E30" s="43">
        <f t="shared" si="5"/>
        <v>1</v>
      </c>
      <c r="F30" s="53"/>
    </row>
    <row r="31" spans="1:6" ht="45" x14ac:dyDescent="0.25">
      <c r="A31" s="40" t="s">
        <v>112</v>
      </c>
      <c r="B31" s="41"/>
      <c r="C31" s="42">
        <f>АЦК!F85</f>
        <v>1754000</v>
      </c>
      <c r="D31" s="42">
        <f>АЦК!G85</f>
        <v>100000</v>
      </c>
      <c r="E31" s="43">
        <f t="shared" si="5"/>
        <v>5.7012542759407071E-2</v>
      </c>
      <c r="F31" s="56" t="s">
        <v>135</v>
      </c>
    </row>
    <row r="32" spans="1:6" ht="45" x14ac:dyDescent="0.25">
      <c r="A32" s="40" t="s">
        <v>113</v>
      </c>
      <c r="B32" s="41"/>
      <c r="C32" s="42">
        <f>АЦК!F87</f>
        <v>2278317</v>
      </c>
      <c r="D32" s="42">
        <f>АЦК!G87</f>
        <v>1401458.19</v>
      </c>
      <c r="E32" s="43">
        <f t="shared" ref="E32:E38" si="6">D32/C32</f>
        <v>0.6151287068480813</v>
      </c>
      <c r="F32" s="56" t="s">
        <v>134</v>
      </c>
    </row>
    <row r="33" spans="1:6" ht="45" x14ac:dyDescent="0.25">
      <c r="A33" s="40" t="s">
        <v>115</v>
      </c>
      <c r="B33" s="41"/>
      <c r="C33" s="42">
        <f>АЦК!F93</f>
        <v>1679000</v>
      </c>
      <c r="D33" s="42">
        <f>АЦК!G93</f>
        <v>1443730.22</v>
      </c>
      <c r="E33" s="43">
        <f t="shared" si="6"/>
        <v>0.85987505658129837</v>
      </c>
      <c r="F33" s="56" t="s">
        <v>133</v>
      </c>
    </row>
    <row r="34" spans="1:6" x14ac:dyDescent="0.25">
      <c r="A34" s="17" t="s">
        <v>116</v>
      </c>
      <c r="B34" s="23"/>
      <c r="C34" s="26">
        <f>C35</f>
        <v>982083</v>
      </c>
      <c r="D34" s="26">
        <f>D35</f>
        <v>609804.69999999995</v>
      </c>
      <c r="E34" s="43">
        <f t="shared" si="6"/>
        <v>0.62092990103687773</v>
      </c>
      <c r="F34" s="24"/>
    </row>
    <row r="35" spans="1:6" ht="60" x14ac:dyDescent="0.25">
      <c r="A35" s="40" t="s">
        <v>117</v>
      </c>
      <c r="B35" s="41"/>
      <c r="C35" s="42">
        <f>АЦК!F95+АЦК!F97</f>
        <v>982083</v>
      </c>
      <c r="D35" s="42">
        <f>АЦК!G95+АЦК!G97</f>
        <v>609804.69999999995</v>
      </c>
      <c r="E35" s="43">
        <f t="shared" si="6"/>
        <v>0.62092990103687773</v>
      </c>
      <c r="F35" s="55" t="s">
        <v>132</v>
      </c>
    </row>
    <row r="36" spans="1:6" s="20" customFormat="1" ht="76.5" customHeight="1" x14ac:dyDescent="0.2">
      <c r="A36" s="64" t="s">
        <v>79</v>
      </c>
      <c r="B36" s="22" t="s">
        <v>119</v>
      </c>
      <c r="C36" s="44">
        <f>C37+C38</f>
        <v>10098215.84</v>
      </c>
      <c r="D36" s="44">
        <f>D37+D38</f>
        <v>6172252.7699999996</v>
      </c>
      <c r="E36" s="30">
        <f>D36/C36</f>
        <v>0.61122210772630892</v>
      </c>
      <c r="F36" s="25"/>
    </row>
    <row r="37" spans="1:6" ht="60" x14ac:dyDescent="0.25">
      <c r="A37" s="48" t="s">
        <v>118</v>
      </c>
      <c r="B37" s="23"/>
      <c r="C37" s="26">
        <f>АЦК!F103+АЦК!F105</f>
        <v>8913896.8900000006</v>
      </c>
      <c r="D37" s="26">
        <f>АЦК!G103+АЦК!G105</f>
        <v>4988600.5999999996</v>
      </c>
      <c r="E37" s="43">
        <f t="shared" si="6"/>
        <v>0.55964306762359228</v>
      </c>
      <c r="F37" s="55" t="s">
        <v>130</v>
      </c>
    </row>
    <row r="38" spans="1:6" ht="75" x14ac:dyDescent="0.25">
      <c r="A38" s="4" t="s">
        <v>129</v>
      </c>
      <c r="B38" s="23"/>
      <c r="C38" s="26">
        <f>АЦК!F99+АЦК!F101</f>
        <v>1184318.95</v>
      </c>
      <c r="D38" s="26">
        <f>АЦК!G99+АЦК!G101</f>
        <v>1183652.17</v>
      </c>
      <c r="E38" s="43">
        <f t="shared" si="6"/>
        <v>0.99943699288101395</v>
      </c>
      <c r="F38" s="24"/>
    </row>
    <row r="39" spans="1:6" s="20" customFormat="1" ht="85.5" x14ac:dyDescent="0.2">
      <c r="A39" s="49" t="s">
        <v>84</v>
      </c>
      <c r="B39" s="47" t="s">
        <v>120</v>
      </c>
      <c r="C39" s="44">
        <f>C40</f>
        <v>26400</v>
      </c>
      <c r="D39" s="44">
        <f>D40</f>
        <v>26400</v>
      </c>
      <c r="E39" s="30">
        <f>D39/C39</f>
        <v>1</v>
      </c>
      <c r="F39" s="25"/>
    </row>
    <row r="40" spans="1:6" ht="60" x14ac:dyDescent="0.25">
      <c r="A40" s="4" t="s">
        <v>121</v>
      </c>
      <c r="B40" s="23"/>
      <c r="C40" s="26">
        <f>АЦК!F107</f>
        <v>26400</v>
      </c>
      <c r="D40" s="26">
        <f>АЦК!G107</f>
        <v>26400</v>
      </c>
      <c r="E40" s="43">
        <f t="shared" ref="E40" si="7">D40/C40</f>
        <v>1</v>
      </c>
      <c r="F40" s="24"/>
    </row>
    <row r="41" spans="1:6" s="20" customFormat="1" ht="71.25" x14ac:dyDescent="0.2">
      <c r="A41" s="19" t="s">
        <v>122</v>
      </c>
      <c r="B41" s="47" t="s">
        <v>123</v>
      </c>
      <c r="C41" s="44">
        <f>C42+C43+C44</f>
        <v>2299000</v>
      </c>
      <c r="D41" s="44">
        <f>D42+D43+D44</f>
        <v>2299000</v>
      </c>
      <c r="E41" s="50">
        <f>D41/C41</f>
        <v>1</v>
      </c>
      <c r="F41" s="25"/>
    </row>
    <row r="42" spans="1:6" ht="30" x14ac:dyDescent="0.25">
      <c r="A42" s="38" t="s">
        <v>124</v>
      </c>
      <c r="B42" s="23"/>
      <c r="C42" s="26">
        <f>АЦК!F109</f>
        <v>705000</v>
      </c>
      <c r="D42" s="26">
        <f>АЦК!G109</f>
        <v>705000</v>
      </c>
      <c r="E42" s="43">
        <f>D42/C42</f>
        <v>1</v>
      </c>
      <c r="F42" s="24"/>
    </row>
    <row r="43" spans="1:6" ht="30" x14ac:dyDescent="0.25">
      <c r="A43" s="51" t="s">
        <v>125</v>
      </c>
      <c r="B43" s="23"/>
      <c r="C43" s="26">
        <f>АЦК!F111</f>
        <v>235500</v>
      </c>
      <c r="D43" s="26">
        <f>АЦК!G111</f>
        <v>235500</v>
      </c>
      <c r="E43" s="43">
        <f t="shared" ref="E43:E44" si="8">D43/C43</f>
        <v>1</v>
      </c>
      <c r="F43" s="24"/>
    </row>
    <row r="44" spans="1:6" ht="30" x14ac:dyDescent="0.25">
      <c r="A44" s="51" t="s">
        <v>126</v>
      </c>
      <c r="B44" s="23"/>
      <c r="C44" s="26">
        <f>АЦК!F113</f>
        <v>1358500</v>
      </c>
      <c r="D44" s="26">
        <f>АЦК!G113</f>
        <v>1358500</v>
      </c>
      <c r="E44" s="43">
        <f t="shared" si="8"/>
        <v>1</v>
      </c>
      <c r="F44" s="24"/>
    </row>
    <row r="45" spans="1:6" s="20" customFormat="1" ht="71.25" x14ac:dyDescent="0.2">
      <c r="A45" s="19" t="s">
        <v>128</v>
      </c>
      <c r="B45" s="22" t="s">
        <v>127</v>
      </c>
      <c r="C45" s="44">
        <f>C46+C47</f>
        <v>4078000</v>
      </c>
      <c r="D45" s="44">
        <f>D46+D47</f>
        <v>3673333.21</v>
      </c>
      <c r="E45" s="50">
        <f>D45/C45</f>
        <v>0.90076832025502696</v>
      </c>
      <c r="F45" s="25"/>
    </row>
    <row r="46" spans="1:6" ht="60" x14ac:dyDescent="0.25">
      <c r="A46" s="48" t="s">
        <v>118</v>
      </c>
      <c r="B46" s="23"/>
      <c r="C46" s="26">
        <f>АЦК!F118</f>
        <v>1500000</v>
      </c>
      <c r="D46" s="26">
        <f>АЦК!G118</f>
        <v>1350000</v>
      </c>
      <c r="E46" s="43">
        <f t="shared" ref="E46" si="9">D46/C46</f>
        <v>0.9</v>
      </c>
      <c r="F46" s="55" t="s">
        <v>130</v>
      </c>
    </row>
    <row r="47" spans="1:6" ht="75" x14ac:dyDescent="0.25">
      <c r="A47" s="4" t="s">
        <v>129</v>
      </c>
      <c r="B47" s="23"/>
      <c r="C47" s="26">
        <f>АЦК!F115</f>
        <v>2578000</v>
      </c>
      <c r="D47" s="26">
        <f>АЦК!G115</f>
        <v>2323333.21</v>
      </c>
      <c r="E47" s="43">
        <f>D47/C47</f>
        <v>0.9012153646237393</v>
      </c>
      <c r="F47" s="55" t="s">
        <v>131</v>
      </c>
    </row>
    <row r="48" spans="1:6" x14ac:dyDescent="0.25">
      <c r="A48" s="59"/>
      <c r="B48" s="60"/>
      <c r="C48" s="61"/>
      <c r="D48" s="61"/>
      <c r="E48" s="62"/>
      <c r="F48" s="63"/>
    </row>
    <row r="49" spans="1:6" x14ac:dyDescent="0.25">
      <c r="F49" s="54"/>
    </row>
    <row r="50" spans="1:6" ht="15.75" x14ac:dyDescent="0.25">
      <c r="A50" s="58" t="s">
        <v>139</v>
      </c>
    </row>
    <row r="51" spans="1:6" ht="15.75" x14ac:dyDescent="0.25">
      <c r="A51" s="58" t="s">
        <v>140</v>
      </c>
    </row>
    <row r="52" spans="1:6" ht="15.75" x14ac:dyDescent="0.25">
      <c r="A52" s="58" t="s">
        <v>141</v>
      </c>
    </row>
    <row r="53" spans="1:6" ht="15.75" x14ac:dyDescent="0.25">
      <c r="A53" s="58" t="s">
        <v>142</v>
      </c>
    </row>
  </sheetData>
  <mergeCells count="2">
    <mergeCell ref="A3:F3"/>
    <mergeCell ref="A4:F4"/>
  </mergeCells>
  <pageMargins left="0.70866141732283472" right="0.35433070866141736" top="0.15748031496062992" bottom="0.51181102362204722" header="0.31496062992125984" footer="0.31496062992125984"/>
  <pageSetup paperSize="9" scale="61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23"/>
  <sheetViews>
    <sheetView workbookViewId="0">
      <selection activeCell="H124" sqref="H124"/>
    </sheetView>
  </sheetViews>
  <sheetFormatPr defaultRowHeight="15" x14ac:dyDescent="0.25"/>
  <cols>
    <col min="2" max="2" width="36.5703125" customWidth="1"/>
    <col min="4" max="4" width="26.42578125" customWidth="1"/>
    <col min="5" max="5" width="28.7109375" customWidth="1"/>
    <col min="6" max="6" width="15.140625" customWidth="1"/>
    <col min="7" max="7" width="15.5703125" customWidth="1"/>
    <col min="8" max="8" width="11.42578125" bestFit="1" customWidth="1"/>
  </cols>
  <sheetData>
    <row r="1" spans="1:11" x14ac:dyDescent="0.25">
      <c r="A1" s="68" t="s">
        <v>12</v>
      </c>
      <c r="B1" s="68"/>
      <c r="C1" s="68"/>
      <c r="D1" s="68"/>
      <c r="E1" s="68"/>
      <c r="F1" s="68"/>
      <c r="G1" s="68"/>
      <c r="H1" s="6"/>
      <c r="I1" s="6"/>
      <c r="J1" s="6"/>
      <c r="K1" s="6"/>
    </row>
    <row r="2" spans="1:11" x14ac:dyDescent="0.25">
      <c r="A2" s="7" t="s">
        <v>13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25">
      <c r="A4" s="8" t="s">
        <v>14</v>
      </c>
      <c r="B4" s="9"/>
      <c r="C4" s="9"/>
      <c r="D4" s="9"/>
      <c r="E4" s="10"/>
      <c r="F4" s="10"/>
      <c r="G4" s="9"/>
      <c r="H4" s="10"/>
      <c r="I4" s="10"/>
      <c r="J4" s="9"/>
      <c r="K4" s="9"/>
    </row>
    <row r="5" spans="1:11" x14ac:dyDescent="0.25">
      <c r="A5" s="6" t="s">
        <v>15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x14ac:dyDescent="0.25">
      <c r="A7" s="67" t="s">
        <v>16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1" x14ac:dyDescent="0.25">
      <c r="A8" s="67" t="s">
        <v>17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1" x14ac:dyDescent="0.25">
      <c r="A9" s="67" t="s">
        <v>18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</row>
    <row r="11" spans="1:11" x14ac:dyDescent="0.25">
      <c r="A11" s="6" t="s">
        <v>19</v>
      </c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21" x14ac:dyDescent="0.25">
      <c r="A12" s="11" t="s">
        <v>20</v>
      </c>
      <c r="B12" s="11" t="s">
        <v>21</v>
      </c>
      <c r="C12" s="11" t="s">
        <v>22</v>
      </c>
      <c r="D12" s="11" t="s">
        <v>23</v>
      </c>
      <c r="E12" s="11" t="s">
        <v>24</v>
      </c>
      <c r="F12" s="11" t="s">
        <v>25</v>
      </c>
      <c r="G12" s="11" t="s">
        <v>26</v>
      </c>
    </row>
    <row r="13" spans="1:11" ht="25.5" hidden="1" x14ac:dyDescent="0.25">
      <c r="A13" s="31" t="s">
        <v>27</v>
      </c>
      <c r="B13" s="32" t="s">
        <v>28</v>
      </c>
      <c r="C13" s="33" t="s">
        <v>29</v>
      </c>
      <c r="D13" s="32" t="s">
        <v>30</v>
      </c>
      <c r="E13" s="32" t="s">
        <v>31</v>
      </c>
      <c r="F13" s="34">
        <v>5110900</v>
      </c>
      <c r="G13" s="34">
        <v>4963853.9400000004</v>
      </c>
    </row>
    <row r="14" spans="1:11" ht="25.5" hidden="1" x14ac:dyDescent="0.25">
      <c r="A14" s="35" t="s">
        <v>27</v>
      </c>
      <c r="B14" s="36" t="s">
        <v>28</v>
      </c>
      <c r="C14" s="35" t="s">
        <v>29</v>
      </c>
      <c r="D14" s="36" t="s">
        <v>30</v>
      </c>
      <c r="E14" s="36" t="s">
        <v>31</v>
      </c>
      <c r="F14" s="37">
        <v>5110900</v>
      </c>
      <c r="G14" s="37">
        <v>4963853.9400000004</v>
      </c>
    </row>
    <row r="15" spans="1:11" ht="38.25" hidden="1" x14ac:dyDescent="0.25">
      <c r="A15" s="31" t="s">
        <v>27</v>
      </c>
      <c r="B15" s="32" t="s">
        <v>28</v>
      </c>
      <c r="C15" s="33" t="s">
        <v>29</v>
      </c>
      <c r="D15" s="32" t="s">
        <v>30</v>
      </c>
      <c r="E15" s="32" t="s">
        <v>32</v>
      </c>
      <c r="F15" s="34">
        <v>85902316</v>
      </c>
      <c r="G15" s="34">
        <v>84284738.049999997</v>
      </c>
    </row>
    <row r="16" spans="1:11" ht="38.25" hidden="1" x14ac:dyDescent="0.25">
      <c r="A16" s="35" t="s">
        <v>27</v>
      </c>
      <c r="B16" s="36" t="s">
        <v>28</v>
      </c>
      <c r="C16" s="35" t="s">
        <v>29</v>
      </c>
      <c r="D16" s="36" t="s">
        <v>30</v>
      </c>
      <c r="E16" s="36" t="s">
        <v>32</v>
      </c>
      <c r="F16" s="37">
        <v>85902316</v>
      </c>
      <c r="G16" s="37">
        <v>84284738.049999997</v>
      </c>
    </row>
    <row r="17" spans="1:7" ht="25.5" hidden="1" x14ac:dyDescent="0.25">
      <c r="A17" s="31" t="s">
        <v>27</v>
      </c>
      <c r="B17" s="32" t="s">
        <v>28</v>
      </c>
      <c r="C17" s="33" t="s">
        <v>33</v>
      </c>
      <c r="D17" s="32" t="s">
        <v>34</v>
      </c>
      <c r="E17" s="32" t="s">
        <v>31</v>
      </c>
      <c r="F17" s="34">
        <v>479956.5</v>
      </c>
      <c r="G17" s="34">
        <v>456199.08</v>
      </c>
    </row>
    <row r="18" spans="1:7" ht="25.5" hidden="1" x14ac:dyDescent="0.25">
      <c r="A18" s="35" t="s">
        <v>27</v>
      </c>
      <c r="B18" s="36" t="s">
        <v>28</v>
      </c>
      <c r="C18" s="35" t="s">
        <v>33</v>
      </c>
      <c r="D18" s="36" t="s">
        <v>34</v>
      </c>
      <c r="E18" s="36" t="s">
        <v>31</v>
      </c>
      <c r="F18" s="37">
        <v>479956.5</v>
      </c>
      <c r="G18" s="37">
        <v>456199.08</v>
      </c>
    </row>
    <row r="19" spans="1:7" ht="38.25" hidden="1" x14ac:dyDescent="0.25">
      <c r="A19" s="31" t="s">
        <v>27</v>
      </c>
      <c r="B19" s="32" t="s">
        <v>28</v>
      </c>
      <c r="C19" s="33" t="s">
        <v>33</v>
      </c>
      <c r="D19" s="32" t="s">
        <v>34</v>
      </c>
      <c r="E19" s="32" t="s">
        <v>32</v>
      </c>
      <c r="F19" s="34">
        <v>1844569.9</v>
      </c>
      <c r="G19" s="34">
        <v>1501684.97</v>
      </c>
    </row>
    <row r="20" spans="1:7" ht="38.25" hidden="1" x14ac:dyDescent="0.25">
      <c r="A20" s="35" t="s">
        <v>27</v>
      </c>
      <c r="B20" s="36" t="s">
        <v>28</v>
      </c>
      <c r="C20" s="35" t="s">
        <v>33</v>
      </c>
      <c r="D20" s="36" t="s">
        <v>34</v>
      </c>
      <c r="E20" s="36" t="s">
        <v>32</v>
      </c>
      <c r="F20" s="37">
        <v>1844569.9</v>
      </c>
      <c r="G20" s="37">
        <v>1501684.97</v>
      </c>
    </row>
    <row r="21" spans="1:7" ht="38.25" hidden="1" x14ac:dyDescent="0.25">
      <c r="A21" s="31" t="s">
        <v>27</v>
      </c>
      <c r="B21" s="32" t="s">
        <v>28</v>
      </c>
      <c r="C21" s="33" t="s">
        <v>35</v>
      </c>
      <c r="D21" s="32" t="s">
        <v>36</v>
      </c>
      <c r="E21" s="32" t="s">
        <v>37</v>
      </c>
      <c r="F21" s="34">
        <v>98913</v>
      </c>
      <c r="G21" s="34">
        <v>98913</v>
      </c>
    </row>
    <row r="22" spans="1:7" ht="38.25" hidden="1" x14ac:dyDescent="0.25">
      <c r="A22" s="35" t="s">
        <v>27</v>
      </c>
      <c r="B22" s="36" t="s">
        <v>28</v>
      </c>
      <c r="C22" s="35" t="s">
        <v>35</v>
      </c>
      <c r="D22" s="36" t="s">
        <v>36</v>
      </c>
      <c r="E22" s="36" t="s">
        <v>37</v>
      </c>
      <c r="F22" s="37">
        <v>98913</v>
      </c>
      <c r="G22" s="37">
        <v>98913</v>
      </c>
    </row>
    <row r="23" spans="1:7" ht="38.25" hidden="1" x14ac:dyDescent="0.25">
      <c r="A23" s="31" t="s">
        <v>27</v>
      </c>
      <c r="B23" s="32" t="s">
        <v>28</v>
      </c>
      <c r="C23" s="33" t="s">
        <v>35</v>
      </c>
      <c r="D23" s="32" t="s">
        <v>36</v>
      </c>
      <c r="E23" s="32" t="s">
        <v>31</v>
      </c>
      <c r="F23" s="34">
        <v>70000</v>
      </c>
      <c r="G23" s="34">
        <v>70000</v>
      </c>
    </row>
    <row r="24" spans="1:7" ht="38.25" hidden="1" x14ac:dyDescent="0.25">
      <c r="A24" s="35" t="s">
        <v>27</v>
      </c>
      <c r="B24" s="36" t="s">
        <v>28</v>
      </c>
      <c r="C24" s="35" t="s">
        <v>35</v>
      </c>
      <c r="D24" s="36" t="s">
        <v>36</v>
      </c>
      <c r="E24" s="36" t="s">
        <v>31</v>
      </c>
      <c r="F24" s="37">
        <v>70000</v>
      </c>
      <c r="G24" s="37">
        <v>70000</v>
      </c>
    </row>
    <row r="25" spans="1:7" ht="38.25" hidden="1" x14ac:dyDescent="0.25">
      <c r="A25" s="31" t="s">
        <v>27</v>
      </c>
      <c r="B25" s="32" t="s">
        <v>28</v>
      </c>
      <c r="C25" s="33" t="s">
        <v>35</v>
      </c>
      <c r="D25" s="32" t="s">
        <v>36</v>
      </c>
      <c r="E25" s="32" t="s">
        <v>38</v>
      </c>
      <c r="F25" s="34">
        <v>19146.240000000002</v>
      </c>
      <c r="G25" s="34">
        <v>19146.240000000002</v>
      </c>
    </row>
    <row r="26" spans="1:7" ht="38.25" hidden="1" x14ac:dyDescent="0.25">
      <c r="A26" s="35" t="s">
        <v>27</v>
      </c>
      <c r="B26" s="36" t="s">
        <v>28</v>
      </c>
      <c r="C26" s="35" t="s">
        <v>35</v>
      </c>
      <c r="D26" s="36" t="s">
        <v>36</v>
      </c>
      <c r="E26" s="36" t="s">
        <v>38</v>
      </c>
      <c r="F26" s="37">
        <v>19146.240000000002</v>
      </c>
      <c r="G26" s="37">
        <v>19146.240000000002</v>
      </c>
    </row>
    <row r="27" spans="1:7" ht="38.25" hidden="1" x14ac:dyDescent="0.25">
      <c r="A27" s="31" t="s">
        <v>27</v>
      </c>
      <c r="B27" s="32" t="s">
        <v>28</v>
      </c>
      <c r="C27" s="33" t="s">
        <v>39</v>
      </c>
      <c r="D27" s="32" t="s">
        <v>40</v>
      </c>
      <c r="E27" s="32" t="s">
        <v>31</v>
      </c>
      <c r="F27" s="34">
        <v>328950.8</v>
      </c>
      <c r="G27" s="34">
        <v>323041.65000000002</v>
      </c>
    </row>
    <row r="28" spans="1:7" ht="38.25" hidden="1" x14ac:dyDescent="0.25">
      <c r="A28" s="35" t="s">
        <v>27</v>
      </c>
      <c r="B28" s="36" t="s">
        <v>28</v>
      </c>
      <c r="C28" s="35" t="s">
        <v>39</v>
      </c>
      <c r="D28" s="36" t="s">
        <v>40</v>
      </c>
      <c r="E28" s="36" t="s">
        <v>31</v>
      </c>
      <c r="F28" s="37">
        <v>328950.8</v>
      </c>
      <c r="G28" s="37">
        <v>323041.65000000002</v>
      </c>
    </row>
    <row r="29" spans="1:7" ht="38.25" hidden="1" x14ac:dyDescent="0.25">
      <c r="A29" s="31" t="s">
        <v>27</v>
      </c>
      <c r="B29" s="32" t="s">
        <v>28</v>
      </c>
      <c r="C29" s="33" t="s">
        <v>39</v>
      </c>
      <c r="D29" s="32" t="s">
        <v>40</v>
      </c>
      <c r="E29" s="32" t="s">
        <v>38</v>
      </c>
      <c r="F29" s="34">
        <v>473733.46</v>
      </c>
      <c r="G29" s="34">
        <v>320601.61</v>
      </c>
    </row>
    <row r="30" spans="1:7" ht="38.25" hidden="1" x14ac:dyDescent="0.25">
      <c r="A30" s="35" t="s">
        <v>27</v>
      </c>
      <c r="B30" s="36" t="s">
        <v>28</v>
      </c>
      <c r="C30" s="35" t="s">
        <v>39</v>
      </c>
      <c r="D30" s="36" t="s">
        <v>40</v>
      </c>
      <c r="E30" s="36" t="s">
        <v>38</v>
      </c>
      <c r="F30" s="37">
        <v>473733.46</v>
      </c>
      <c r="G30" s="37">
        <v>320601.61</v>
      </c>
    </row>
    <row r="31" spans="1:7" ht="38.25" hidden="1" x14ac:dyDescent="0.25">
      <c r="A31" s="31" t="s">
        <v>27</v>
      </c>
      <c r="B31" s="32" t="s">
        <v>28</v>
      </c>
      <c r="C31" s="33" t="s">
        <v>39</v>
      </c>
      <c r="D31" s="32" t="s">
        <v>40</v>
      </c>
      <c r="E31" s="32" t="s">
        <v>32</v>
      </c>
      <c r="F31" s="34">
        <v>257000</v>
      </c>
      <c r="G31" s="34">
        <v>248550</v>
      </c>
    </row>
    <row r="32" spans="1:7" ht="38.25" hidden="1" x14ac:dyDescent="0.25">
      <c r="A32" s="35" t="s">
        <v>27</v>
      </c>
      <c r="B32" s="36" t="s">
        <v>28</v>
      </c>
      <c r="C32" s="35" t="s">
        <v>39</v>
      </c>
      <c r="D32" s="36" t="s">
        <v>40</v>
      </c>
      <c r="E32" s="36" t="s">
        <v>32</v>
      </c>
      <c r="F32" s="37">
        <v>257000</v>
      </c>
      <c r="G32" s="37">
        <v>248550</v>
      </c>
    </row>
    <row r="33" spans="1:7" ht="127.5" hidden="1" x14ac:dyDescent="0.25">
      <c r="A33" s="31" t="s">
        <v>27</v>
      </c>
      <c r="B33" s="32" t="s">
        <v>28</v>
      </c>
      <c r="C33" s="33" t="s">
        <v>41</v>
      </c>
      <c r="D33" s="45" t="s">
        <v>42</v>
      </c>
      <c r="E33" s="32" t="s">
        <v>32</v>
      </c>
      <c r="F33" s="34">
        <v>35000</v>
      </c>
      <c r="G33" s="34">
        <v>35000</v>
      </c>
    </row>
    <row r="34" spans="1:7" ht="127.5" hidden="1" x14ac:dyDescent="0.25">
      <c r="A34" s="35" t="s">
        <v>27</v>
      </c>
      <c r="B34" s="36" t="s">
        <v>28</v>
      </c>
      <c r="C34" s="35" t="s">
        <v>41</v>
      </c>
      <c r="D34" s="46" t="s">
        <v>42</v>
      </c>
      <c r="E34" s="36" t="s">
        <v>32</v>
      </c>
      <c r="F34" s="37">
        <v>35000</v>
      </c>
      <c r="G34" s="37">
        <v>35000</v>
      </c>
    </row>
    <row r="35" spans="1:7" ht="25.5" hidden="1" x14ac:dyDescent="0.25">
      <c r="A35" s="31" t="s">
        <v>27</v>
      </c>
      <c r="B35" s="32" t="s">
        <v>28</v>
      </c>
      <c r="C35" s="33" t="s">
        <v>43</v>
      </c>
      <c r="D35" s="32" t="s">
        <v>44</v>
      </c>
      <c r="E35" s="32" t="s">
        <v>31</v>
      </c>
      <c r="F35" s="34">
        <v>21500</v>
      </c>
      <c r="G35" s="34">
        <v>15536.41</v>
      </c>
    </row>
    <row r="36" spans="1:7" ht="25.5" hidden="1" x14ac:dyDescent="0.25">
      <c r="A36" s="35" t="s">
        <v>27</v>
      </c>
      <c r="B36" s="36" t="s">
        <v>28</v>
      </c>
      <c r="C36" s="35" t="s">
        <v>43</v>
      </c>
      <c r="D36" s="36" t="s">
        <v>44</v>
      </c>
      <c r="E36" s="36" t="s">
        <v>31</v>
      </c>
      <c r="F36" s="37">
        <v>21500</v>
      </c>
      <c r="G36" s="37">
        <v>15536.41</v>
      </c>
    </row>
    <row r="37" spans="1:7" ht="38.25" hidden="1" x14ac:dyDescent="0.25">
      <c r="A37" s="31" t="s">
        <v>27</v>
      </c>
      <c r="B37" s="32" t="s">
        <v>28</v>
      </c>
      <c r="C37" s="33" t="s">
        <v>43</v>
      </c>
      <c r="D37" s="32" t="s">
        <v>44</v>
      </c>
      <c r="E37" s="32" t="s">
        <v>32</v>
      </c>
      <c r="F37" s="34">
        <v>366500.1</v>
      </c>
      <c r="G37" s="34">
        <v>366500.1</v>
      </c>
    </row>
    <row r="38" spans="1:7" ht="38.25" hidden="1" x14ac:dyDescent="0.25">
      <c r="A38" s="35" t="s">
        <v>27</v>
      </c>
      <c r="B38" s="36" t="s">
        <v>28</v>
      </c>
      <c r="C38" s="35" t="s">
        <v>43</v>
      </c>
      <c r="D38" s="36" t="s">
        <v>44</v>
      </c>
      <c r="E38" s="36" t="s">
        <v>32</v>
      </c>
      <c r="F38" s="37">
        <v>366500.1</v>
      </c>
      <c r="G38" s="37">
        <v>366500.1</v>
      </c>
    </row>
    <row r="39" spans="1:7" ht="38.25" hidden="1" x14ac:dyDescent="0.25">
      <c r="A39" s="31" t="s">
        <v>45</v>
      </c>
      <c r="B39" s="32" t="s">
        <v>46</v>
      </c>
      <c r="C39" s="33" t="s">
        <v>35</v>
      </c>
      <c r="D39" s="32" t="s">
        <v>36</v>
      </c>
      <c r="E39" s="32" t="s">
        <v>47</v>
      </c>
      <c r="F39" s="34">
        <v>264272.5</v>
      </c>
      <c r="G39" s="34">
        <v>264272.5</v>
      </c>
    </row>
    <row r="40" spans="1:7" ht="38.25" hidden="1" x14ac:dyDescent="0.25">
      <c r="A40" s="35" t="s">
        <v>45</v>
      </c>
      <c r="B40" s="36" t="s">
        <v>46</v>
      </c>
      <c r="C40" s="35" t="s">
        <v>35</v>
      </c>
      <c r="D40" s="36" t="s">
        <v>36</v>
      </c>
      <c r="E40" s="36" t="s">
        <v>47</v>
      </c>
      <c r="F40" s="37">
        <v>264272.5</v>
      </c>
      <c r="G40" s="37">
        <v>264272.5</v>
      </c>
    </row>
    <row r="41" spans="1:7" ht="25.5" hidden="1" x14ac:dyDescent="0.25">
      <c r="A41" s="31" t="s">
        <v>48</v>
      </c>
      <c r="B41" s="32" t="s">
        <v>46</v>
      </c>
      <c r="C41" s="33" t="s">
        <v>49</v>
      </c>
      <c r="D41" s="32" t="s">
        <v>30</v>
      </c>
      <c r="E41" s="32" t="s">
        <v>50</v>
      </c>
      <c r="F41" s="34">
        <v>66514800</v>
      </c>
      <c r="G41" s="34">
        <v>64066919.829999998</v>
      </c>
    </row>
    <row r="42" spans="1:7" ht="25.5" hidden="1" x14ac:dyDescent="0.25">
      <c r="A42" s="35" t="s">
        <v>48</v>
      </c>
      <c r="B42" s="36" t="s">
        <v>46</v>
      </c>
      <c r="C42" s="35" t="s">
        <v>49</v>
      </c>
      <c r="D42" s="36" t="s">
        <v>30</v>
      </c>
      <c r="E42" s="36" t="s">
        <v>50</v>
      </c>
      <c r="F42" s="37">
        <v>66514800</v>
      </c>
      <c r="G42" s="37">
        <v>64066919.829999998</v>
      </c>
    </row>
    <row r="43" spans="1:7" ht="25.5" hidden="1" x14ac:dyDescent="0.25">
      <c r="A43" s="31" t="s">
        <v>48</v>
      </c>
      <c r="B43" s="32" t="s">
        <v>46</v>
      </c>
      <c r="C43" s="33" t="s">
        <v>51</v>
      </c>
      <c r="D43" s="32" t="s">
        <v>34</v>
      </c>
      <c r="E43" s="32" t="s">
        <v>50</v>
      </c>
      <c r="F43" s="34">
        <v>3475300</v>
      </c>
      <c r="G43" s="34">
        <v>2840344.84</v>
      </c>
    </row>
    <row r="44" spans="1:7" ht="25.5" hidden="1" x14ac:dyDescent="0.25">
      <c r="A44" s="35" t="s">
        <v>48</v>
      </c>
      <c r="B44" s="36" t="s">
        <v>46</v>
      </c>
      <c r="C44" s="35" t="s">
        <v>51</v>
      </c>
      <c r="D44" s="36" t="s">
        <v>34</v>
      </c>
      <c r="E44" s="36" t="s">
        <v>50</v>
      </c>
      <c r="F44" s="37">
        <v>3475300</v>
      </c>
      <c r="G44" s="37">
        <v>2840344.84</v>
      </c>
    </row>
    <row r="45" spans="1:7" ht="38.25" hidden="1" x14ac:dyDescent="0.25">
      <c r="A45" s="31" t="s">
        <v>48</v>
      </c>
      <c r="B45" s="32" t="s">
        <v>46</v>
      </c>
      <c r="C45" s="33" t="s">
        <v>35</v>
      </c>
      <c r="D45" s="32" t="s">
        <v>36</v>
      </c>
      <c r="E45" s="32" t="s">
        <v>50</v>
      </c>
      <c r="F45" s="34">
        <v>1470200</v>
      </c>
      <c r="G45" s="34">
        <v>1344695.43</v>
      </c>
    </row>
    <row r="46" spans="1:7" ht="38.25" hidden="1" x14ac:dyDescent="0.25">
      <c r="A46" s="35" t="s">
        <v>48</v>
      </c>
      <c r="B46" s="36" t="s">
        <v>46</v>
      </c>
      <c r="C46" s="35" t="s">
        <v>35</v>
      </c>
      <c r="D46" s="36" t="s">
        <v>36</v>
      </c>
      <c r="E46" s="36" t="s">
        <v>50</v>
      </c>
      <c r="F46" s="37">
        <v>1470200</v>
      </c>
      <c r="G46" s="37">
        <v>1344695.43</v>
      </c>
    </row>
    <row r="47" spans="1:7" ht="38.25" hidden="1" x14ac:dyDescent="0.25">
      <c r="A47" s="31" t="s">
        <v>48</v>
      </c>
      <c r="B47" s="32" t="s">
        <v>46</v>
      </c>
      <c r="C47" s="33" t="s">
        <v>39</v>
      </c>
      <c r="D47" s="32" t="s">
        <v>40</v>
      </c>
      <c r="E47" s="32" t="s">
        <v>50</v>
      </c>
      <c r="F47" s="34">
        <v>15018000</v>
      </c>
      <c r="G47" s="34">
        <v>14355118.49</v>
      </c>
    </row>
    <row r="48" spans="1:7" ht="38.25" hidden="1" x14ac:dyDescent="0.25">
      <c r="A48" s="35" t="s">
        <v>48</v>
      </c>
      <c r="B48" s="36" t="s">
        <v>46</v>
      </c>
      <c r="C48" s="35" t="s">
        <v>39</v>
      </c>
      <c r="D48" s="36" t="s">
        <v>40</v>
      </c>
      <c r="E48" s="36" t="s">
        <v>50</v>
      </c>
      <c r="F48" s="37">
        <v>15018000</v>
      </c>
      <c r="G48" s="37">
        <v>14355118.49</v>
      </c>
    </row>
    <row r="49" spans="1:7" ht="127.5" hidden="1" x14ac:dyDescent="0.25">
      <c r="A49" s="31" t="s">
        <v>48</v>
      </c>
      <c r="B49" s="32" t="s">
        <v>46</v>
      </c>
      <c r="C49" s="33" t="s">
        <v>41</v>
      </c>
      <c r="D49" s="45" t="s">
        <v>42</v>
      </c>
      <c r="E49" s="32" t="s">
        <v>52</v>
      </c>
      <c r="F49" s="34">
        <v>6000000</v>
      </c>
      <c r="G49" s="34">
        <v>6000000</v>
      </c>
    </row>
    <row r="50" spans="1:7" ht="127.5" hidden="1" x14ac:dyDescent="0.25">
      <c r="A50" s="35" t="s">
        <v>48</v>
      </c>
      <c r="B50" s="36" t="s">
        <v>46</v>
      </c>
      <c r="C50" s="35" t="s">
        <v>41</v>
      </c>
      <c r="D50" s="46" t="s">
        <v>42</v>
      </c>
      <c r="E50" s="36" t="s">
        <v>52</v>
      </c>
      <c r="F50" s="37">
        <v>6000000</v>
      </c>
      <c r="G50" s="37">
        <v>6000000</v>
      </c>
    </row>
    <row r="51" spans="1:7" ht="127.5" hidden="1" x14ac:dyDescent="0.25">
      <c r="A51" s="31" t="s">
        <v>48</v>
      </c>
      <c r="B51" s="32" t="s">
        <v>46</v>
      </c>
      <c r="C51" s="33" t="s">
        <v>41</v>
      </c>
      <c r="D51" s="45" t="s">
        <v>42</v>
      </c>
      <c r="E51" s="32" t="s">
        <v>50</v>
      </c>
      <c r="F51" s="34">
        <v>18000</v>
      </c>
      <c r="G51" s="34">
        <v>18000</v>
      </c>
    </row>
    <row r="52" spans="1:7" ht="127.5" hidden="1" x14ac:dyDescent="0.25">
      <c r="A52" s="35" t="s">
        <v>48</v>
      </c>
      <c r="B52" s="36" t="s">
        <v>46</v>
      </c>
      <c r="C52" s="35" t="s">
        <v>41</v>
      </c>
      <c r="D52" s="46" t="s">
        <v>42</v>
      </c>
      <c r="E52" s="36" t="s">
        <v>50</v>
      </c>
      <c r="F52" s="37">
        <v>18000</v>
      </c>
      <c r="G52" s="37">
        <v>18000</v>
      </c>
    </row>
    <row r="53" spans="1:7" ht="25.5" hidden="1" x14ac:dyDescent="0.25">
      <c r="A53" s="31" t="s">
        <v>48</v>
      </c>
      <c r="B53" s="32" t="s">
        <v>46</v>
      </c>
      <c r="C53" s="33" t="s">
        <v>43</v>
      </c>
      <c r="D53" s="32" t="s">
        <v>44</v>
      </c>
      <c r="E53" s="32" t="s">
        <v>50</v>
      </c>
      <c r="F53" s="34">
        <v>463900</v>
      </c>
      <c r="G53" s="34">
        <v>287059.17</v>
      </c>
    </row>
    <row r="54" spans="1:7" ht="25.5" hidden="1" x14ac:dyDescent="0.25">
      <c r="A54" s="35" t="s">
        <v>48</v>
      </c>
      <c r="B54" s="36" t="s">
        <v>46</v>
      </c>
      <c r="C54" s="35" t="s">
        <v>43</v>
      </c>
      <c r="D54" s="36" t="s">
        <v>44</v>
      </c>
      <c r="E54" s="36" t="s">
        <v>50</v>
      </c>
      <c r="F54" s="37">
        <v>463900</v>
      </c>
      <c r="G54" s="37">
        <v>287059.17</v>
      </c>
    </row>
    <row r="55" spans="1:7" ht="38.25" hidden="1" x14ac:dyDescent="0.25">
      <c r="A55" s="31" t="s">
        <v>53</v>
      </c>
      <c r="B55" s="32" t="s">
        <v>54</v>
      </c>
      <c r="C55" s="33" t="s">
        <v>35</v>
      </c>
      <c r="D55" s="32" t="s">
        <v>36</v>
      </c>
      <c r="E55" s="32" t="s">
        <v>55</v>
      </c>
      <c r="F55" s="34">
        <v>1500000</v>
      </c>
      <c r="G55" s="34">
        <v>1500000</v>
      </c>
    </row>
    <row r="56" spans="1:7" ht="38.25" hidden="1" x14ac:dyDescent="0.25">
      <c r="A56" s="35" t="s">
        <v>53</v>
      </c>
      <c r="B56" s="36" t="s">
        <v>54</v>
      </c>
      <c r="C56" s="35" t="s">
        <v>35</v>
      </c>
      <c r="D56" s="36" t="s">
        <v>36</v>
      </c>
      <c r="E56" s="36" t="s">
        <v>55</v>
      </c>
      <c r="F56" s="37">
        <v>1500000</v>
      </c>
      <c r="G56" s="37">
        <v>1500000</v>
      </c>
    </row>
    <row r="57" spans="1:7" ht="38.25" hidden="1" x14ac:dyDescent="0.25">
      <c r="A57" s="31" t="s">
        <v>53</v>
      </c>
      <c r="B57" s="32" t="s">
        <v>54</v>
      </c>
      <c r="C57" s="33" t="s">
        <v>39</v>
      </c>
      <c r="D57" s="32" t="s">
        <v>40</v>
      </c>
      <c r="E57" s="32" t="s">
        <v>56</v>
      </c>
      <c r="F57" s="34">
        <v>3000000</v>
      </c>
      <c r="G57" s="34">
        <v>100000</v>
      </c>
    </row>
    <row r="58" spans="1:7" ht="38.25" hidden="1" x14ac:dyDescent="0.25">
      <c r="A58" s="35" t="s">
        <v>53</v>
      </c>
      <c r="B58" s="36" t="s">
        <v>54</v>
      </c>
      <c r="C58" s="35" t="s">
        <v>39</v>
      </c>
      <c r="D58" s="36" t="s">
        <v>40</v>
      </c>
      <c r="E58" s="36" t="s">
        <v>56</v>
      </c>
      <c r="F58" s="37">
        <v>3000000</v>
      </c>
      <c r="G58" s="37">
        <v>100000</v>
      </c>
    </row>
    <row r="59" spans="1:7" ht="38.25" hidden="1" x14ac:dyDescent="0.25">
      <c r="A59" s="31" t="s">
        <v>53</v>
      </c>
      <c r="B59" s="32" t="s">
        <v>54</v>
      </c>
      <c r="C59" s="33" t="s">
        <v>39</v>
      </c>
      <c r="D59" s="32" t="s">
        <v>40</v>
      </c>
      <c r="E59" s="32" t="s">
        <v>57</v>
      </c>
      <c r="F59" s="34">
        <v>50000</v>
      </c>
      <c r="G59" s="34">
        <v>28188</v>
      </c>
    </row>
    <row r="60" spans="1:7" ht="38.25" hidden="1" x14ac:dyDescent="0.25">
      <c r="A60" s="35" t="s">
        <v>53</v>
      </c>
      <c r="B60" s="36" t="s">
        <v>54</v>
      </c>
      <c r="C60" s="35" t="s">
        <v>39</v>
      </c>
      <c r="D60" s="36" t="s">
        <v>40</v>
      </c>
      <c r="E60" s="36" t="s">
        <v>57</v>
      </c>
      <c r="F60" s="37">
        <v>50000</v>
      </c>
      <c r="G60" s="37">
        <v>28188</v>
      </c>
    </row>
    <row r="61" spans="1:7" ht="38.25" hidden="1" x14ac:dyDescent="0.25">
      <c r="A61" s="31" t="s">
        <v>53</v>
      </c>
      <c r="B61" s="32" t="s">
        <v>54</v>
      </c>
      <c r="C61" s="33" t="s">
        <v>39</v>
      </c>
      <c r="D61" s="32" t="s">
        <v>40</v>
      </c>
      <c r="E61" s="32" t="s">
        <v>58</v>
      </c>
      <c r="F61" s="34">
        <v>2428000</v>
      </c>
      <c r="G61" s="34">
        <v>1722929.63</v>
      </c>
    </row>
    <row r="62" spans="1:7" ht="38.25" hidden="1" x14ac:dyDescent="0.25">
      <c r="A62" s="35" t="s">
        <v>53</v>
      </c>
      <c r="B62" s="36" t="s">
        <v>54</v>
      </c>
      <c r="C62" s="35" t="s">
        <v>39</v>
      </c>
      <c r="D62" s="36" t="s">
        <v>40</v>
      </c>
      <c r="E62" s="36" t="s">
        <v>58</v>
      </c>
      <c r="F62" s="37">
        <v>2428000</v>
      </c>
      <c r="G62" s="37">
        <v>1722929.63</v>
      </c>
    </row>
    <row r="63" spans="1:7" ht="38.25" hidden="1" x14ac:dyDescent="0.25">
      <c r="A63" s="31" t="s">
        <v>53</v>
      </c>
      <c r="B63" s="32" t="s">
        <v>54</v>
      </c>
      <c r="C63" s="33" t="s">
        <v>39</v>
      </c>
      <c r="D63" s="32" t="s">
        <v>40</v>
      </c>
      <c r="E63" s="32" t="s">
        <v>59</v>
      </c>
      <c r="F63" s="34">
        <v>1925100</v>
      </c>
      <c r="G63" s="34">
        <v>1925098.99</v>
      </c>
    </row>
    <row r="64" spans="1:7" ht="38.25" hidden="1" x14ac:dyDescent="0.25">
      <c r="A64" s="35" t="s">
        <v>53</v>
      </c>
      <c r="B64" s="36" t="s">
        <v>54</v>
      </c>
      <c r="C64" s="35" t="s">
        <v>39</v>
      </c>
      <c r="D64" s="36" t="s">
        <v>40</v>
      </c>
      <c r="E64" s="36" t="s">
        <v>59</v>
      </c>
      <c r="F64" s="37">
        <v>1925100</v>
      </c>
      <c r="G64" s="37">
        <v>1925098.99</v>
      </c>
    </row>
    <row r="65" spans="1:7" ht="38.25" hidden="1" x14ac:dyDescent="0.25">
      <c r="A65" s="31" t="s">
        <v>53</v>
      </c>
      <c r="B65" s="32" t="s">
        <v>54</v>
      </c>
      <c r="C65" s="33" t="s">
        <v>39</v>
      </c>
      <c r="D65" s="32" t="s">
        <v>40</v>
      </c>
      <c r="E65" s="32" t="s">
        <v>60</v>
      </c>
      <c r="F65" s="34">
        <v>14471000</v>
      </c>
      <c r="G65" s="34">
        <v>14367000</v>
      </c>
    </row>
    <row r="66" spans="1:7" ht="38.25" hidden="1" x14ac:dyDescent="0.25">
      <c r="A66" s="35" t="s">
        <v>53</v>
      </c>
      <c r="B66" s="36" t="s">
        <v>54</v>
      </c>
      <c r="C66" s="35" t="s">
        <v>39</v>
      </c>
      <c r="D66" s="36" t="s">
        <v>40</v>
      </c>
      <c r="E66" s="36" t="s">
        <v>60</v>
      </c>
      <c r="F66" s="37">
        <v>14471000</v>
      </c>
      <c r="G66" s="37">
        <v>14367000</v>
      </c>
    </row>
    <row r="67" spans="1:7" ht="38.25" hidden="1" x14ac:dyDescent="0.25">
      <c r="A67" s="31" t="s">
        <v>53</v>
      </c>
      <c r="B67" s="32" t="s">
        <v>54</v>
      </c>
      <c r="C67" s="33" t="s">
        <v>39</v>
      </c>
      <c r="D67" s="32" t="s">
        <v>40</v>
      </c>
      <c r="E67" s="32" t="s">
        <v>61</v>
      </c>
      <c r="F67" s="34">
        <v>2476600</v>
      </c>
      <c r="G67" s="34">
        <v>2464168.25</v>
      </c>
    </row>
    <row r="68" spans="1:7" ht="38.25" hidden="1" x14ac:dyDescent="0.25">
      <c r="A68" s="35" t="s">
        <v>53</v>
      </c>
      <c r="B68" s="36" t="s">
        <v>54</v>
      </c>
      <c r="C68" s="35" t="s">
        <v>39</v>
      </c>
      <c r="D68" s="36" t="s">
        <v>40</v>
      </c>
      <c r="E68" s="36" t="s">
        <v>61</v>
      </c>
      <c r="F68" s="37">
        <v>2476600</v>
      </c>
      <c r="G68" s="37">
        <v>2464168.25</v>
      </c>
    </row>
    <row r="69" spans="1:7" ht="38.25" hidden="1" x14ac:dyDescent="0.25">
      <c r="A69" s="31" t="s">
        <v>53</v>
      </c>
      <c r="B69" s="32" t="s">
        <v>54</v>
      </c>
      <c r="C69" s="33" t="s">
        <v>39</v>
      </c>
      <c r="D69" s="32" t="s">
        <v>40</v>
      </c>
      <c r="E69" s="32" t="s">
        <v>62</v>
      </c>
      <c r="F69" s="34">
        <v>500000</v>
      </c>
      <c r="G69" s="34">
        <v>239000</v>
      </c>
    </row>
    <row r="70" spans="1:7" ht="38.25" hidden="1" x14ac:dyDescent="0.25">
      <c r="A70" s="35" t="s">
        <v>53</v>
      </c>
      <c r="B70" s="36" t="s">
        <v>54</v>
      </c>
      <c r="C70" s="35" t="s">
        <v>39</v>
      </c>
      <c r="D70" s="36" t="s">
        <v>40</v>
      </c>
      <c r="E70" s="36" t="s">
        <v>62</v>
      </c>
      <c r="F70" s="37">
        <v>500000</v>
      </c>
      <c r="G70" s="37">
        <v>239000</v>
      </c>
    </row>
    <row r="71" spans="1:7" ht="38.25" hidden="1" x14ac:dyDescent="0.25">
      <c r="A71" s="31" t="s">
        <v>53</v>
      </c>
      <c r="B71" s="32" t="s">
        <v>54</v>
      </c>
      <c r="C71" s="33" t="s">
        <v>39</v>
      </c>
      <c r="D71" s="32" t="s">
        <v>40</v>
      </c>
      <c r="E71" s="32" t="s">
        <v>63</v>
      </c>
      <c r="F71" s="34">
        <v>1500000</v>
      </c>
      <c r="G71" s="34">
        <v>1483062.36</v>
      </c>
    </row>
    <row r="72" spans="1:7" ht="38.25" hidden="1" x14ac:dyDescent="0.25">
      <c r="A72" s="35" t="s">
        <v>53</v>
      </c>
      <c r="B72" s="36" t="s">
        <v>54</v>
      </c>
      <c r="C72" s="35" t="s">
        <v>39</v>
      </c>
      <c r="D72" s="36" t="s">
        <v>40</v>
      </c>
      <c r="E72" s="36" t="s">
        <v>63</v>
      </c>
      <c r="F72" s="37">
        <v>1500000</v>
      </c>
      <c r="G72" s="37">
        <v>1483062.36</v>
      </c>
    </row>
    <row r="73" spans="1:7" ht="38.25" hidden="1" x14ac:dyDescent="0.25">
      <c r="A73" s="31" t="s">
        <v>53</v>
      </c>
      <c r="B73" s="32" t="s">
        <v>54</v>
      </c>
      <c r="C73" s="33" t="s">
        <v>39</v>
      </c>
      <c r="D73" s="32" t="s">
        <v>40</v>
      </c>
      <c r="E73" s="32" t="s">
        <v>64</v>
      </c>
      <c r="F73" s="34">
        <v>9950000</v>
      </c>
      <c r="G73" s="34">
        <v>7956790</v>
      </c>
    </row>
    <row r="74" spans="1:7" ht="38.25" hidden="1" x14ac:dyDescent="0.25">
      <c r="A74" s="35" t="s">
        <v>53</v>
      </c>
      <c r="B74" s="36" t="s">
        <v>54</v>
      </c>
      <c r="C74" s="35" t="s">
        <v>39</v>
      </c>
      <c r="D74" s="36" t="s">
        <v>40</v>
      </c>
      <c r="E74" s="36" t="s">
        <v>64</v>
      </c>
      <c r="F74" s="37">
        <v>9950000</v>
      </c>
      <c r="G74" s="37">
        <v>7956790</v>
      </c>
    </row>
    <row r="75" spans="1:7" ht="38.25" x14ac:dyDescent="0.25">
      <c r="A75" s="31" t="s">
        <v>53</v>
      </c>
      <c r="B75" s="32" t="s">
        <v>54</v>
      </c>
      <c r="C75" s="33" t="s">
        <v>39</v>
      </c>
      <c r="D75" s="32" t="s">
        <v>40</v>
      </c>
      <c r="E75" s="32" t="s">
        <v>65</v>
      </c>
      <c r="F75" s="34">
        <v>4178700</v>
      </c>
      <c r="G75" s="34">
        <v>235428.52</v>
      </c>
    </row>
    <row r="76" spans="1:7" ht="38.25" x14ac:dyDescent="0.25">
      <c r="A76" s="35" t="s">
        <v>53</v>
      </c>
      <c r="B76" s="36" t="s">
        <v>54</v>
      </c>
      <c r="C76" s="35" t="s">
        <v>39</v>
      </c>
      <c r="D76" s="36" t="s">
        <v>40</v>
      </c>
      <c r="E76" s="36" t="s">
        <v>65</v>
      </c>
      <c r="F76" s="37">
        <v>4178700</v>
      </c>
      <c r="G76" s="37">
        <v>235428.52</v>
      </c>
    </row>
    <row r="77" spans="1:7" ht="38.25" x14ac:dyDescent="0.25">
      <c r="A77" s="31" t="s">
        <v>53</v>
      </c>
      <c r="B77" s="32" t="s">
        <v>54</v>
      </c>
      <c r="C77" s="33" t="s">
        <v>39</v>
      </c>
      <c r="D77" s="32" t="s">
        <v>40</v>
      </c>
      <c r="E77" s="32" t="s">
        <v>66</v>
      </c>
      <c r="F77" s="34">
        <v>300000</v>
      </c>
      <c r="G77" s="34">
        <v>0</v>
      </c>
    </row>
    <row r="78" spans="1:7" ht="38.25" x14ac:dyDescent="0.25">
      <c r="A78" s="35" t="s">
        <v>53</v>
      </c>
      <c r="B78" s="36" t="s">
        <v>54</v>
      </c>
      <c r="C78" s="35" t="s">
        <v>39</v>
      </c>
      <c r="D78" s="36" t="s">
        <v>40</v>
      </c>
      <c r="E78" s="36" t="s">
        <v>66</v>
      </c>
      <c r="F78" s="37">
        <v>300000</v>
      </c>
      <c r="G78" s="37">
        <v>0</v>
      </c>
    </row>
    <row r="79" spans="1:7" ht="38.25" x14ac:dyDescent="0.25">
      <c r="A79" s="31" t="s">
        <v>53</v>
      </c>
      <c r="B79" s="32" t="s">
        <v>54</v>
      </c>
      <c r="C79" s="33" t="s">
        <v>39</v>
      </c>
      <c r="D79" s="32" t="s">
        <v>40</v>
      </c>
      <c r="E79" s="32" t="s">
        <v>67</v>
      </c>
      <c r="F79" s="34">
        <v>8400000</v>
      </c>
      <c r="G79" s="34">
        <v>3605775.04</v>
      </c>
    </row>
    <row r="80" spans="1:7" ht="38.25" x14ac:dyDescent="0.25">
      <c r="A80" s="35" t="s">
        <v>53</v>
      </c>
      <c r="B80" s="36" t="s">
        <v>54</v>
      </c>
      <c r="C80" s="35" t="s">
        <v>39</v>
      </c>
      <c r="D80" s="36" t="s">
        <v>40</v>
      </c>
      <c r="E80" s="36" t="s">
        <v>67</v>
      </c>
      <c r="F80" s="37">
        <v>8400000</v>
      </c>
      <c r="G80" s="37">
        <v>3605775.04</v>
      </c>
    </row>
    <row r="81" spans="1:7" ht="38.25" hidden="1" x14ac:dyDescent="0.25">
      <c r="A81" s="31" t="s">
        <v>53</v>
      </c>
      <c r="B81" s="32" t="s">
        <v>54</v>
      </c>
      <c r="C81" s="33" t="s">
        <v>39</v>
      </c>
      <c r="D81" s="32" t="s">
        <v>40</v>
      </c>
      <c r="E81" s="32" t="s">
        <v>68</v>
      </c>
      <c r="F81" s="34">
        <v>95900</v>
      </c>
      <c r="G81" s="34">
        <v>95891.67</v>
      </c>
    </row>
    <row r="82" spans="1:7" ht="38.25" hidden="1" x14ac:dyDescent="0.25">
      <c r="A82" s="35" t="s">
        <v>53</v>
      </c>
      <c r="B82" s="36" t="s">
        <v>54</v>
      </c>
      <c r="C82" s="35" t="s">
        <v>39</v>
      </c>
      <c r="D82" s="36" t="s">
        <v>40</v>
      </c>
      <c r="E82" s="36" t="s">
        <v>68</v>
      </c>
      <c r="F82" s="37">
        <v>95900</v>
      </c>
      <c r="G82" s="37">
        <v>95891.67</v>
      </c>
    </row>
    <row r="83" spans="1:7" ht="38.25" hidden="1" x14ac:dyDescent="0.25">
      <c r="A83" s="31" t="s">
        <v>53</v>
      </c>
      <c r="B83" s="32" t="s">
        <v>54</v>
      </c>
      <c r="C83" s="33" t="s">
        <v>39</v>
      </c>
      <c r="D83" s="32" t="s">
        <v>40</v>
      </c>
      <c r="E83" s="32" t="s">
        <v>69</v>
      </c>
      <c r="F83" s="34">
        <v>15000000</v>
      </c>
      <c r="G83" s="34">
        <v>15000000</v>
      </c>
    </row>
    <row r="84" spans="1:7" ht="38.25" hidden="1" x14ac:dyDescent="0.25">
      <c r="A84" s="35" t="s">
        <v>53</v>
      </c>
      <c r="B84" s="36" t="s">
        <v>54</v>
      </c>
      <c r="C84" s="35" t="s">
        <v>39</v>
      </c>
      <c r="D84" s="36" t="s">
        <v>40</v>
      </c>
      <c r="E84" s="36" t="s">
        <v>69</v>
      </c>
      <c r="F84" s="37">
        <v>15000000</v>
      </c>
      <c r="G84" s="37">
        <v>15000000</v>
      </c>
    </row>
    <row r="85" spans="1:7" ht="38.25" hidden="1" x14ac:dyDescent="0.25">
      <c r="A85" s="31" t="s">
        <v>53</v>
      </c>
      <c r="B85" s="32" t="s">
        <v>54</v>
      </c>
      <c r="C85" s="33" t="s">
        <v>39</v>
      </c>
      <c r="D85" s="32" t="s">
        <v>40</v>
      </c>
      <c r="E85" s="32" t="s">
        <v>70</v>
      </c>
      <c r="F85" s="34">
        <v>1754000</v>
      </c>
      <c r="G85" s="34">
        <v>100000</v>
      </c>
    </row>
    <row r="86" spans="1:7" ht="38.25" hidden="1" x14ac:dyDescent="0.25">
      <c r="A86" s="35" t="s">
        <v>53</v>
      </c>
      <c r="B86" s="36" t="s">
        <v>54</v>
      </c>
      <c r="C86" s="35" t="s">
        <v>39</v>
      </c>
      <c r="D86" s="36" t="s">
        <v>40</v>
      </c>
      <c r="E86" s="36" t="s">
        <v>70</v>
      </c>
      <c r="F86" s="37">
        <v>1754000</v>
      </c>
      <c r="G86" s="37">
        <v>100000</v>
      </c>
    </row>
    <row r="87" spans="1:7" ht="38.25" hidden="1" x14ac:dyDescent="0.25">
      <c r="A87" s="31" t="s">
        <v>53</v>
      </c>
      <c r="B87" s="32" t="s">
        <v>54</v>
      </c>
      <c r="C87" s="33" t="s">
        <v>39</v>
      </c>
      <c r="D87" s="32" t="s">
        <v>40</v>
      </c>
      <c r="E87" s="32" t="s">
        <v>71</v>
      </c>
      <c r="F87" s="34">
        <v>2278317</v>
      </c>
      <c r="G87" s="34">
        <v>1401458.19</v>
      </c>
    </row>
    <row r="88" spans="1:7" ht="38.25" hidden="1" x14ac:dyDescent="0.25">
      <c r="A88" s="35" t="s">
        <v>53</v>
      </c>
      <c r="B88" s="36" t="s">
        <v>54</v>
      </c>
      <c r="C88" s="35" t="s">
        <v>39</v>
      </c>
      <c r="D88" s="36" t="s">
        <v>40</v>
      </c>
      <c r="E88" s="36" t="s">
        <v>71</v>
      </c>
      <c r="F88" s="37">
        <v>2278317</v>
      </c>
      <c r="G88" s="37">
        <v>1401458.19</v>
      </c>
    </row>
    <row r="89" spans="1:7" ht="38.25" hidden="1" x14ac:dyDescent="0.25">
      <c r="A89" s="31" t="s">
        <v>53</v>
      </c>
      <c r="B89" s="32" t="s">
        <v>54</v>
      </c>
      <c r="C89" s="33" t="s">
        <v>39</v>
      </c>
      <c r="D89" s="32" t="s">
        <v>40</v>
      </c>
      <c r="E89" s="32" t="s">
        <v>72</v>
      </c>
      <c r="F89" s="34">
        <v>1642100</v>
      </c>
      <c r="G89" s="34">
        <v>311349.03000000003</v>
      </c>
    </row>
    <row r="90" spans="1:7" ht="38.25" hidden="1" x14ac:dyDescent="0.25">
      <c r="A90" s="35" t="s">
        <v>53</v>
      </c>
      <c r="B90" s="36" t="s">
        <v>54</v>
      </c>
      <c r="C90" s="35" t="s">
        <v>39</v>
      </c>
      <c r="D90" s="36" t="s">
        <v>40</v>
      </c>
      <c r="E90" s="36" t="s">
        <v>72</v>
      </c>
      <c r="F90" s="37">
        <v>1642100</v>
      </c>
      <c r="G90" s="37">
        <v>311349.03000000003</v>
      </c>
    </row>
    <row r="91" spans="1:7" ht="38.25" hidden="1" x14ac:dyDescent="0.25">
      <c r="A91" s="31" t="s">
        <v>53</v>
      </c>
      <c r="B91" s="32" t="s">
        <v>54</v>
      </c>
      <c r="C91" s="33" t="s">
        <v>39</v>
      </c>
      <c r="D91" s="32" t="s">
        <v>40</v>
      </c>
      <c r="E91" s="32" t="s">
        <v>73</v>
      </c>
      <c r="F91" s="34">
        <v>757900</v>
      </c>
      <c r="G91" s="34">
        <v>0</v>
      </c>
    </row>
    <row r="92" spans="1:7" ht="38.25" hidden="1" x14ac:dyDescent="0.25">
      <c r="A92" s="35" t="s">
        <v>53</v>
      </c>
      <c r="B92" s="36" t="s">
        <v>54</v>
      </c>
      <c r="C92" s="35" t="s">
        <v>39</v>
      </c>
      <c r="D92" s="36" t="s">
        <v>40</v>
      </c>
      <c r="E92" s="36" t="s">
        <v>73</v>
      </c>
      <c r="F92" s="37">
        <v>757900</v>
      </c>
      <c r="G92" s="37">
        <v>0</v>
      </c>
    </row>
    <row r="93" spans="1:7" ht="76.5" hidden="1" x14ac:dyDescent="0.25">
      <c r="A93" s="31" t="s">
        <v>53</v>
      </c>
      <c r="B93" s="32" t="s">
        <v>54</v>
      </c>
      <c r="C93" s="33" t="s">
        <v>74</v>
      </c>
      <c r="D93" s="32" t="s">
        <v>75</v>
      </c>
      <c r="E93" s="32" t="s">
        <v>76</v>
      </c>
      <c r="F93" s="34">
        <v>1679000</v>
      </c>
      <c r="G93" s="34">
        <v>1443730.22</v>
      </c>
    </row>
    <row r="94" spans="1:7" ht="51" hidden="1" x14ac:dyDescent="0.25">
      <c r="A94" s="35" t="s">
        <v>53</v>
      </c>
      <c r="B94" s="36" t="s">
        <v>54</v>
      </c>
      <c r="C94" s="35" t="s">
        <v>74</v>
      </c>
      <c r="D94" s="36" t="s">
        <v>75</v>
      </c>
      <c r="E94" s="36" t="s">
        <v>76</v>
      </c>
      <c r="F94" s="37">
        <v>1679000</v>
      </c>
      <c r="G94" s="37">
        <v>1443730.22</v>
      </c>
    </row>
    <row r="95" spans="1:7" ht="127.5" hidden="1" x14ac:dyDescent="0.25">
      <c r="A95" s="31" t="s">
        <v>53</v>
      </c>
      <c r="B95" s="32" t="s">
        <v>54</v>
      </c>
      <c r="C95" s="33" t="s">
        <v>41</v>
      </c>
      <c r="D95" s="45" t="s">
        <v>42</v>
      </c>
      <c r="E95" s="32" t="s">
        <v>77</v>
      </c>
      <c r="F95" s="34">
        <v>179083</v>
      </c>
      <c r="G95" s="34">
        <v>179082.7</v>
      </c>
    </row>
    <row r="96" spans="1:7" ht="127.5" hidden="1" x14ac:dyDescent="0.25">
      <c r="A96" s="35" t="s">
        <v>53</v>
      </c>
      <c r="B96" s="36" t="s">
        <v>54</v>
      </c>
      <c r="C96" s="35" t="s">
        <v>41</v>
      </c>
      <c r="D96" s="46" t="s">
        <v>42</v>
      </c>
      <c r="E96" s="36" t="s">
        <v>77</v>
      </c>
      <c r="F96" s="37">
        <v>179083</v>
      </c>
      <c r="G96" s="37">
        <v>179082.7</v>
      </c>
    </row>
    <row r="97" spans="1:7" ht="25.5" hidden="1" x14ac:dyDescent="0.25">
      <c r="A97" s="31" t="s">
        <v>53</v>
      </c>
      <c r="B97" s="32" t="s">
        <v>54</v>
      </c>
      <c r="C97" s="33" t="s">
        <v>43</v>
      </c>
      <c r="D97" s="32" t="s">
        <v>44</v>
      </c>
      <c r="E97" s="32" t="s">
        <v>77</v>
      </c>
      <c r="F97" s="34">
        <v>803000</v>
      </c>
      <c r="G97" s="34">
        <v>430722</v>
      </c>
    </row>
    <row r="98" spans="1:7" ht="25.5" hidden="1" x14ac:dyDescent="0.25">
      <c r="A98" s="35" t="s">
        <v>53</v>
      </c>
      <c r="B98" s="36" t="s">
        <v>54</v>
      </c>
      <c r="C98" s="35" t="s">
        <v>43</v>
      </c>
      <c r="D98" s="36" t="s">
        <v>44</v>
      </c>
      <c r="E98" s="36" t="s">
        <v>77</v>
      </c>
      <c r="F98" s="37">
        <v>803000</v>
      </c>
      <c r="G98" s="37">
        <v>430722</v>
      </c>
    </row>
    <row r="99" spans="1:7" ht="51" hidden="1" x14ac:dyDescent="0.25">
      <c r="A99" s="31" t="s">
        <v>78</v>
      </c>
      <c r="B99" s="32" t="s">
        <v>79</v>
      </c>
      <c r="C99" s="33" t="s">
        <v>39</v>
      </c>
      <c r="D99" s="32" t="s">
        <v>40</v>
      </c>
      <c r="E99" s="32" t="s">
        <v>80</v>
      </c>
      <c r="F99" s="34">
        <v>687218.95</v>
      </c>
      <c r="G99" s="34">
        <v>687218.95</v>
      </c>
    </row>
    <row r="100" spans="1:7" ht="51" hidden="1" x14ac:dyDescent="0.25">
      <c r="A100" s="35" t="s">
        <v>78</v>
      </c>
      <c r="B100" s="36" t="s">
        <v>79</v>
      </c>
      <c r="C100" s="35" t="s">
        <v>39</v>
      </c>
      <c r="D100" s="36" t="s">
        <v>40</v>
      </c>
      <c r="E100" s="36" t="s">
        <v>80</v>
      </c>
      <c r="F100" s="37">
        <v>687218.95</v>
      </c>
      <c r="G100" s="37">
        <v>687218.95</v>
      </c>
    </row>
    <row r="101" spans="1:7" ht="51" hidden="1" x14ac:dyDescent="0.25">
      <c r="A101" s="31" t="s">
        <v>78</v>
      </c>
      <c r="B101" s="32" t="s">
        <v>79</v>
      </c>
      <c r="C101" s="33" t="s">
        <v>39</v>
      </c>
      <c r="D101" s="32" t="s">
        <v>40</v>
      </c>
      <c r="E101" s="32" t="s">
        <v>31</v>
      </c>
      <c r="F101" s="34">
        <v>497100</v>
      </c>
      <c r="G101" s="34">
        <v>496433.22</v>
      </c>
    </row>
    <row r="102" spans="1:7" ht="51" hidden="1" x14ac:dyDescent="0.25">
      <c r="A102" s="35" t="s">
        <v>78</v>
      </c>
      <c r="B102" s="36" t="s">
        <v>79</v>
      </c>
      <c r="C102" s="35" t="s">
        <v>39</v>
      </c>
      <c r="D102" s="36" t="s">
        <v>40</v>
      </c>
      <c r="E102" s="36" t="s">
        <v>31</v>
      </c>
      <c r="F102" s="37">
        <v>497100</v>
      </c>
      <c r="G102" s="37">
        <v>496433.22</v>
      </c>
    </row>
    <row r="103" spans="1:7" ht="76.5" hidden="1" x14ac:dyDescent="0.25">
      <c r="A103" s="31" t="s">
        <v>78</v>
      </c>
      <c r="B103" s="32" t="s">
        <v>79</v>
      </c>
      <c r="C103" s="33" t="s">
        <v>74</v>
      </c>
      <c r="D103" s="32" t="s">
        <v>75</v>
      </c>
      <c r="E103" s="32" t="s">
        <v>81</v>
      </c>
      <c r="F103" s="34">
        <v>224896.89</v>
      </c>
      <c r="G103" s="34">
        <v>224896.89</v>
      </c>
    </row>
    <row r="104" spans="1:7" ht="51" hidden="1" x14ac:dyDescent="0.25">
      <c r="A104" s="35" t="s">
        <v>78</v>
      </c>
      <c r="B104" s="36" t="s">
        <v>79</v>
      </c>
      <c r="C104" s="35" t="s">
        <v>74</v>
      </c>
      <c r="D104" s="36" t="s">
        <v>75</v>
      </c>
      <c r="E104" s="36" t="s">
        <v>81</v>
      </c>
      <c r="F104" s="37">
        <v>224896.89</v>
      </c>
      <c r="G104" s="37">
        <v>224896.89</v>
      </c>
    </row>
    <row r="105" spans="1:7" ht="76.5" hidden="1" x14ac:dyDescent="0.25">
      <c r="A105" s="31" t="s">
        <v>78</v>
      </c>
      <c r="B105" s="32" t="s">
        <v>79</v>
      </c>
      <c r="C105" s="33" t="s">
        <v>74</v>
      </c>
      <c r="D105" s="32" t="s">
        <v>75</v>
      </c>
      <c r="E105" s="32" t="s">
        <v>82</v>
      </c>
      <c r="F105" s="34">
        <v>8689000</v>
      </c>
      <c r="G105" s="34">
        <v>4763703.71</v>
      </c>
    </row>
    <row r="106" spans="1:7" ht="51" hidden="1" x14ac:dyDescent="0.25">
      <c r="A106" s="35" t="s">
        <v>78</v>
      </c>
      <c r="B106" s="36" t="s">
        <v>79</v>
      </c>
      <c r="C106" s="35" t="s">
        <v>74</v>
      </c>
      <c r="D106" s="36" t="s">
        <v>75</v>
      </c>
      <c r="E106" s="36" t="s">
        <v>82</v>
      </c>
      <c r="F106" s="37">
        <v>8689000</v>
      </c>
      <c r="G106" s="37">
        <v>4763703.71</v>
      </c>
    </row>
    <row r="107" spans="1:7" ht="51" hidden="1" x14ac:dyDescent="0.25">
      <c r="A107" s="31" t="s">
        <v>83</v>
      </c>
      <c r="B107" s="32" t="s">
        <v>84</v>
      </c>
      <c r="C107" s="33" t="s">
        <v>29</v>
      </c>
      <c r="D107" s="32" t="s">
        <v>30</v>
      </c>
      <c r="E107" s="32" t="s">
        <v>32</v>
      </c>
      <c r="F107" s="34">
        <v>26400</v>
      </c>
      <c r="G107" s="34">
        <v>26400</v>
      </c>
    </row>
    <row r="108" spans="1:7" ht="51" hidden="1" x14ac:dyDescent="0.25">
      <c r="A108" s="35" t="s">
        <v>83</v>
      </c>
      <c r="B108" s="36" t="s">
        <v>84</v>
      </c>
      <c r="C108" s="35" t="s">
        <v>29</v>
      </c>
      <c r="D108" s="36" t="s">
        <v>30</v>
      </c>
      <c r="E108" s="36" t="s">
        <v>32</v>
      </c>
      <c r="F108" s="37">
        <v>26400</v>
      </c>
      <c r="G108" s="37">
        <v>26400</v>
      </c>
    </row>
    <row r="109" spans="1:7" ht="38.25" hidden="1" x14ac:dyDescent="0.25">
      <c r="A109" s="31" t="s">
        <v>85</v>
      </c>
      <c r="B109" s="32" t="s">
        <v>86</v>
      </c>
      <c r="C109" s="33" t="s">
        <v>39</v>
      </c>
      <c r="D109" s="32" t="s">
        <v>40</v>
      </c>
      <c r="E109" s="32" t="s">
        <v>58</v>
      </c>
      <c r="F109" s="34">
        <v>705000</v>
      </c>
      <c r="G109" s="34">
        <v>705000</v>
      </c>
    </row>
    <row r="110" spans="1:7" ht="38.25" hidden="1" x14ac:dyDescent="0.25">
      <c r="A110" s="35" t="s">
        <v>85</v>
      </c>
      <c r="B110" s="36" t="s">
        <v>86</v>
      </c>
      <c r="C110" s="35" t="s">
        <v>39</v>
      </c>
      <c r="D110" s="36" t="s">
        <v>40</v>
      </c>
      <c r="E110" s="36" t="s">
        <v>58</v>
      </c>
      <c r="F110" s="37">
        <v>705000</v>
      </c>
      <c r="G110" s="37">
        <v>705000</v>
      </c>
    </row>
    <row r="111" spans="1:7" ht="38.25" x14ac:dyDescent="0.25">
      <c r="A111" s="31" t="s">
        <v>85</v>
      </c>
      <c r="B111" s="32" t="s">
        <v>86</v>
      </c>
      <c r="C111" s="33" t="s">
        <v>39</v>
      </c>
      <c r="D111" s="32" t="s">
        <v>40</v>
      </c>
      <c r="E111" s="32" t="s">
        <v>65</v>
      </c>
      <c r="F111" s="34">
        <v>235500</v>
      </c>
      <c r="G111" s="34">
        <v>235500</v>
      </c>
    </row>
    <row r="112" spans="1:7" ht="38.25" x14ac:dyDescent="0.25">
      <c r="A112" s="35" t="s">
        <v>85</v>
      </c>
      <c r="B112" s="36" t="s">
        <v>86</v>
      </c>
      <c r="C112" s="35" t="s">
        <v>39</v>
      </c>
      <c r="D112" s="36" t="s">
        <v>40</v>
      </c>
      <c r="E112" s="36" t="s">
        <v>65</v>
      </c>
      <c r="F112" s="37">
        <v>235500</v>
      </c>
      <c r="G112" s="37">
        <v>235500</v>
      </c>
    </row>
    <row r="113" spans="1:8" ht="38.25" x14ac:dyDescent="0.25">
      <c r="A113" s="31" t="s">
        <v>85</v>
      </c>
      <c r="B113" s="32" t="s">
        <v>86</v>
      </c>
      <c r="C113" s="33" t="s">
        <v>39</v>
      </c>
      <c r="D113" s="32" t="s">
        <v>40</v>
      </c>
      <c r="E113" s="32" t="s">
        <v>67</v>
      </c>
      <c r="F113" s="34">
        <v>1358500</v>
      </c>
      <c r="G113" s="34">
        <v>1358500</v>
      </c>
    </row>
    <row r="114" spans="1:8" ht="38.25" x14ac:dyDescent="0.25">
      <c r="A114" s="35" t="s">
        <v>85</v>
      </c>
      <c r="B114" s="36" t="s">
        <v>86</v>
      </c>
      <c r="C114" s="35" t="s">
        <v>39</v>
      </c>
      <c r="D114" s="36" t="s">
        <v>40</v>
      </c>
      <c r="E114" s="36" t="s">
        <v>67</v>
      </c>
      <c r="F114" s="37">
        <v>1358500</v>
      </c>
      <c r="G114" s="37">
        <v>1358500</v>
      </c>
    </row>
    <row r="115" spans="1:8" ht="51" hidden="1" x14ac:dyDescent="0.25">
      <c r="A115" s="31" t="s">
        <v>87</v>
      </c>
      <c r="B115" s="32" t="s">
        <v>88</v>
      </c>
      <c r="C115" s="33" t="s">
        <v>39</v>
      </c>
      <c r="D115" s="32" t="s">
        <v>40</v>
      </c>
      <c r="E115" s="32" t="s">
        <v>80</v>
      </c>
      <c r="F115" s="34">
        <v>2578000</v>
      </c>
      <c r="G115" s="34">
        <v>2323333.21</v>
      </c>
    </row>
    <row r="116" spans="1:8" ht="38.25" hidden="1" x14ac:dyDescent="0.25">
      <c r="A116" s="35" t="s">
        <v>87</v>
      </c>
      <c r="B116" s="36" t="s">
        <v>88</v>
      </c>
      <c r="C116" s="35" t="s">
        <v>39</v>
      </c>
      <c r="D116" s="36" t="s">
        <v>40</v>
      </c>
      <c r="E116" s="36" t="s">
        <v>80</v>
      </c>
      <c r="F116" s="37">
        <v>2578000</v>
      </c>
      <c r="G116" s="37">
        <v>2323333.21</v>
      </c>
    </row>
    <row r="117" spans="1:8" ht="76.5" hidden="1" x14ac:dyDescent="0.25">
      <c r="A117" s="31" t="s">
        <v>87</v>
      </c>
      <c r="B117" s="32" t="s">
        <v>88</v>
      </c>
      <c r="C117" s="33" t="s">
        <v>74</v>
      </c>
      <c r="D117" s="32" t="s">
        <v>75</v>
      </c>
      <c r="E117" s="32" t="s">
        <v>82</v>
      </c>
      <c r="F117" s="34">
        <v>1500000</v>
      </c>
      <c r="G117" s="34">
        <v>1350000</v>
      </c>
    </row>
    <row r="118" spans="1:8" ht="51" hidden="1" x14ac:dyDescent="0.25">
      <c r="A118" s="35" t="s">
        <v>87</v>
      </c>
      <c r="B118" s="36" t="s">
        <v>88</v>
      </c>
      <c r="C118" s="35" t="s">
        <v>74</v>
      </c>
      <c r="D118" s="36" t="s">
        <v>75</v>
      </c>
      <c r="E118" s="36" t="s">
        <v>82</v>
      </c>
      <c r="F118" s="37">
        <v>1500000</v>
      </c>
      <c r="G118" s="37">
        <v>1350000</v>
      </c>
    </row>
    <row r="119" spans="1:8" hidden="1" x14ac:dyDescent="0.25">
      <c r="A119" s="12" t="s">
        <v>89</v>
      </c>
      <c r="B119" s="13"/>
      <c r="C119" s="14"/>
      <c r="D119" s="13"/>
      <c r="E119" s="13"/>
      <c r="F119" s="15">
        <v>279603274.33999997</v>
      </c>
      <c r="G119" s="15">
        <v>248640835.88999999</v>
      </c>
    </row>
    <row r="120" spans="1:8" x14ac:dyDescent="0.25">
      <c r="A120" s="6"/>
    </row>
    <row r="121" spans="1:8" x14ac:dyDescent="0.25">
      <c r="A121" s="6"/>
      <c r="F121" s="65">
        <f>F113+F111+F79+F77+F75</f>
        <v>14472700</v>
      </c>
      <c r="G121" s="65">
        <f>G113+G111+G79+G77+G75</f>
        <v>5435203.5599999996</v>
      </c>
      <c r="H121" s="65">
        <f>F121-G121</f>
        <v>9037496.4400000013</v>
      </c>
    </row>
    <row r="122" spans="1:8" x14ac:dyDescent="0.25">
      <c r="H122">
        <v>1529071.48</v>
      </c>
    </row>
    <row r="123" spans="1:8" x14ac:dyDescent="0.25">
      <c r="H123" s="65">
        <f>H121-H122</f>
        <v>7508424.9600000009</v>
      </c>
    </row>
  </sheetData>
  <autoFilter ref="A12:M119">
    <filterColumn colId="4">
      <filters>
        <filter val="Проект план.и пр.межев.тер.мкр.51 в г.Сургуте (ДАиГ)"/>
        <filter val="Проект план.и проек.межев. тер.&quot;Застройка  больн.компл. в микр. 31А Сургут. Коррект.&quot;(ДАиГ)"/>
        <filter val="Проект планир-ки и межев-я тер-ии п.Юность в г.Сургуте(ДАиГ)"/>
      </filters>
    </filterColumn>
  </autoFilter>
  <mergeCells count="6">
    <mergeCell ref="A10:K10"/>
    <mergeCell ref="A1:G1"/>
    <mergeCell ref="A6:K6"/>
    <mergeCell ref="A7:K7"/>
    <mergeCell ref="A8:K8"/>
    <mergeCell ref="A9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 9</vt:lpstr>
      <vt:lpstr>АЦК</vt:lpstr>
      <vt:lpstr>Лист3</vt:lpstr>
      <vt:lpstr>'табл 9'!Заголовки_для_печати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</dc:creator>
  <cp:lastModifiedBy>Шулепова Ольга Анатольевна</cp:lastModifiedBy>
  <cp:lastPrinted>2014-03-27T04:42:37Z</cp:lastPrinted>
  <dcterms:created xsi:type="dcterms:W3CDTF">2014-02-15T04:28:53Z</dcterms:created>
  <dcterms:modified xsi:type="dcterms:W3CDTF">2014-03-27T04:42:40Z</dcterms:modified>
</cp:coreProperties>
</file>